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LL MY FILES 14 October 2024\Macro Reading Group\2026\"/>
    </mc:Choice>
  </mc:AlternateContent>
  <xr:revisionPtr revIDLastSave="0" documentId="13_ncr:1_{5DA57B6C-2493-4289-BE3C-D021D7F77E13}" xr6:coauthVersionLast="47" xr6:coauthVersionMax="47" xr10:uidLastSave="{00000000-0000-0000-0000-000000000000}"/>
  <bookViews>
    <workbookView xWindow="-120" yWindow="-120" windowWidth="29040" windowHeight="15720" xr2:uid="{0A09F6FC-14B3-4A6F-89DC-0EC10E594C0B}"/>
  </bookViews>
  <sheets>
    <sheet name="Sector balances ann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1" l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8" i="1"/>
  <c r="L19" i="1"/>
  <c r="M57" i="1"/>
  <c r="L57" i="1"/>
  <c r="E21" i="1"/>
  <c r="E34" i="1"/>
  <c r="E52" i="1"/>
  <c r="E54" i="1"/>
  <c r="E56" i="1"/>
  <c r="M56" i="1"/>
  <c r="O56" i="1"/>
  <c r="T56" i="1"/>
  <c r="X56" i="1" s="1"/>
  <c r="T57" i="1"/>
  <c r="T55" i="1"/>
  <c r="E51" i="1" l="1"/>
  <c r="G51" i="1" s="1"/>
  <c r="E47" i="1"/>
  <c r="G47" i="1" s="1"/>
  <c r="G56" i="1"/>
  <c r="U56" i="1" s="1"/>
  <c r="G54" i="1"/>
  <c r="G52" i="1"/>
  <c r="G34" i="1"/>
  <c r="E32" i="1"/>
  <c r="G32" i="1" s="1"/>
  <c r="E30" i="1"/>
  <c r="G30" i="1" s="1"/>
  <c r="E28" i="1"/>
  <c r="G28" i="1" s="1"/>
  <c r="E20" i="1"/>
  <c r="G20" i="1" s="1"/>
  <c r="O58" i="1"/>
  <c r="O57" i="1"/>
  <c r="E45" i="1"/>
  <c r="G45" i="1" s="1"/>
  <c r="E46" i="1"/>
  <c r="G46" i="1" s="1"/>
  <c r="E44" i="1"/>
  <c r="G44" i="1" s="1"/>
  <c r="E42" i="1"/>
  <c r="G42" i="1" s="1"/>
  <c r="E40" i="1"/>
  <c r="G40" i="1" s="1"/>
  <c r="E39" i="1"/>
  <c r="G39" i="1" s="1"/>
  <c r="E35" i="1"/>
  <c r="G35" i="1" s="1"/>
  <c r="E33" i="1"/>
  <c r="G33" i="1" s="1"/>
  <c r="E27" i="1"/>
  <c r="G27" i="1" s="1"/>
  <c r="E53" i="1"/>
  <c r="G53" i="1" s="1"/>
  <c r="E50" i="1"/>
  <c r="G50" i="1" s="1"/>
  <c r="E48" i="1"/>
  <c r="G48" i="1" s="1"/>
  <c r="E41" i="1"/>
  <c r="G41" i="1" s="1"/>
  <c r="E38" i="1"/>
  <c r="G38" i="1" s="1"/>
  <c r="E36" i="1"/>
  <c r="G36" i="1" s="1"/>
  <c r="E29" i="1"/>
  <c r="G29" i="1" s="1"/>
  <c r="E26" i="1"/>
  <c r="G26" i="1" s="1"/>
  <c r="E24" i="1"/>
  <c r="G24" i="1" s="1"/>
  <c r="E22" i="1"/>
  <c r="G22" i="1" s="1"/>
  <c r="T58" i="1"/>
  <c r="X58" i="1" s="1"/>
  <c r="I57" i="1"/>
  <c r="N57" i="1" s="1"/>
  <c r="M58" i="1"/>
  <c r="I56" i="1"/>
  <c r="N56" i="1" s="1"/>
  <c r="P56" i="1" s="1"/>
  <c r="V56" i="1" s="1"/>
  <c r="E58" i="1"/>
  <c r="G58" i="1" s="1"/>
  <c r="U58" i="1" s="1"/>
  <c r="X57" i="1"/>
  <c r="G21" i="1"/>
  <c r="E57" i="1"/>
  <c r="G57" i="1" s="1"/>
  <c r="U57" i="1" s="1"/>
  <c r="X55" i="1"/>
  <c r="E55" i="1"/>
  <c r="G55" i="1" s="1"/>
  <c r="U55" i="1" s="1"/>
  <c r="E49" i="1"/>
  <c r="G49" i="1" s="1"/>
  <c r="E43" i="1"/>
  <c r="G43" i="1" s="1"/>
  <c r="E37" i="1"/>
  <c r="G37" i="1" s="1"/>
  <c r="E31" i="1"/>
  <c r="G31" i="1" s="1"/>
  <c r="E25" i="1"/>
  <c r="G25" i="1" s="1"/>
  <c r="E23" i="1"/>
  <c r="G23" i="1" s="1"/>
  <c r="I58" i="1"/>
  <c r="AD75" i="1" l="1" a="1"/>
  <c r="P57" i="1"/>
  <c r="V57" i="1" s="1"/>
  <c r="W75" i="1" s="1" a="1"/>
  <c r="W56" i="1"/>
  <c r="N58" i="1"/>
  <c r="P58" i="1" s="1"/>
  <c r="V58" i="1" s="1"/>
  <c r="W58" i="1" s="1"/>
  <c r="T54" i="1"/>
  <c r="X54" i="1" s="1"/>
  <c r="O54" i="1"/>
  <c r="O55" i="1"/>
  <c r="M54" i="1"/>
  <c r="M55" i="1"/>
  <c r="I54" i="1"/>
  <c r="I55" i="1"/>
  <c r="U54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19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X19" i="1" s="1"/>
  <c r="T20" i="1"/>
  <c r="X20" i="1" s="1"/>
  <c r="T21" i="1"/>
  <c r="X21" i="1" s="1"/>
  <c r="T22" i="1"/>
  <c r="T23" i="1"/>
  <c r="X23" i="1" s="1"/>
  <c r="T24" i="1"/>
  <c r="X24" i="1" s="1"/>
  <c r="T25" i="1"/>
  <c r="X25" i="1" s="1"/>
  <c r="T26" i="1"/>
  <c r="T27" i="1"/>
  <c r="X27" i="1" s="1"/>
  <c r="T28" i="1"/>
  <c r="X28" i="1" s="1"/>
  <c r="T29" i="1"/>
  <c r="X29" i="1" s="1"/>
  <c r="T30" i="1"/>
  <c r="T31" i="1"/>
  <c r="X31" i="1" s="1"/>
  <c r="T32" i="1"/>
  <c r="X32" i="1" s="1"/>
  <c r="T33" i="1"/>
  <c r="X33" i="1" s="1"/>
  <c r="T34" i="1"/>
  <c r="T35" i="1"/>
  <c r="X35" i="1" s="1"/>
  <c r="T36" i="1"/>
  <c r="X36" i="1" s="1"/>
  <c r="T37" i="1"/>
  <c r="X37" i="1" s="1"/>
  <c r="T38" i="1"/>
  <c r="T39" i="1"/>
  <c r="X39" i="1" s="1"/>
  <c r="T40" i="1"/>
  <c r="X40" i="1" s="1"/>
  <c r="T41" i="1"/>
  <c r="X41" i="1" s="1"/>
  <c r="T42" i="1"/>
  <c r="T43" i="1"/>
  <c r="T44" i="1"/>
  <c r="T45" i="1"/>
  <c r="X45" i="1" s="1"/>
  <c r="T46" i="1"/>
  <c r="T47" i="1"/>
  <c r="T48" i="1"/>
  <c r="T49" i="1"/>
  <c r="X49" i="1" s="1"/>
  <c r="T50" i="1"/>
  <c r="T51" i="1"/>
  <c r="T52" i="1"/>
  <c r="T53" i="1"/>
  <c r="X53" i="1" s="1"/>
  <c r="T4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E19" i="1"/>
  <c r="G19" i="1" s="1"/>
  <c r="U19" i="1" s="1"/>
  <c r="X79" i="1" l="1"/>
  <c r="W77" i="1"/>
  <c r="X76" i="1"/>
  <c r="W75" i="1"/>
  <c r="X77" i="1"/>
  <c r="W78" i="1"/>
  <c r="X75" i="1"/>
  <c r="X78" i="1"/>
  <c r="W79" i="1"/>
  <c r="W76" i="1"/>
  <c r="W57" i="1"/>
  <c r="AM75" i="1" a="1"/>
  <c r="AD75" i="1"/>
  <c r="AE77" i="1"/>
  <c r="AE78" i="1"/>
  <c r="AE75" i="1"/>
  <c r="AE76" i="1"/>
  <c r="AD77" i="1"/>
  <c r="AD79" i="1"/>
  <c r="AD78" i="1"/>
  <c r="AD76" i="1"/>
  <c r="AE79" i="1"/>
  <c r="N55" i="1"/>
  <c r="P55" i="1" s="1"/>
  <c r="V55" i="1" s="1"/>
  <c r="W55" i="1" s="1"/>
  <c r="N47" i="1"/>
  <c r="P47" i="1" s="1"/>
  <c r="V47" i="1" s="1"/>
  <c r="W47" i="1" s="1"/>
  <c r="N35" i="1"/>
  <c r="P35" i="1" s="1"/>
  <c r="V35" i="1" s="1"/>
  <c r="W35" i="1" s="1"/>
  <c r="N54" i="1"/>
  <c r="P54" i="1" s="1"/>
  <c r="V54" i="1" s="1"/>
  <c r="W54" i="1" s="1"/>
  <c r="N51" i="1"/>
  <c r="P51" i="1" s="1"/>
  <c r="V51" i="1" s="1"/>
  <c r="W51" i="1" s="1"/>
  <c r="N39" i="1"/>
  <c r="P39" i="1" s="1"/>
  <c r="V39" i="1" s="1"/>
  <c r="W39" i="1" s="1"/>
  <c r="N27" i="1"/>
  <c r="P27" i="1" s="1"/>
  <c r="V27" i="1" s="1"/>
  <c r="W27" i="1" s="1"/>
  <c r="N43" i="1"/>
  <c r="P43" i="1" s="1"/>
  <c r="V43" i="1" s="1"/>
  <c r="W43" i="1" s="1"/>
  <c r="N31" i="1"/>
  <c r="P31" i="1" s="1"/>
  <c r="V31" i="1" s="1"/>
  <c r="W31" i="1" s="1"/>
  <c r="N36" i="1"/>
  <c r="P36" i="1" s="1"/>
  <c r="V36" i="1" s="1"/>
  <c r="W36" i="1" s="1"/>
  <c r="N48" i="1"/>
  <c r="P48" i="1" s="1"/>
  <c r="V48" i="1" s="1"/>
  <c r="W48" i="1" s="1"/>
  <c r="N44" i="1"/>
  <c r="P44" i="1" s="1"/>
  <c r="V44" i="1" s="1"/>
  <c r="W44" i="1" s="1"/>
  <c r="N40" i="1"/>
  <c r="P40" i="1" s="1"/>
  <c r="V40" i="1" s="1"/>
  <c r="W40" i="1" s="1"/>
  <c r="N32" i="1"/>
  <c r="P32" i="1" s="1"/>
  <c r="V32" i="1" s="1"/>
  <c r="W32" i="1" s="1"/>
  <c r="N28" i="1"/>
  <c r="P28" i="1" s="1"/>
  <c r="V28" i="1" s="1"/>
  <c r="W28" i="1" s="1"/>
  <c r="N24" i="1"/>
  <c r="P24" i="1" s="1"/>
  <c r="V24" i="1" s="1"/>
  <c r="W24" i="1" s="1"/>
  <c r="N23" i="1"/>
  <c r="P23" i="1" s="1"/>
  <c r="V23" i="1" s="1"/>
  <c r="W23" i="1" s="1"/>
  <c r="N52" i="1"/>
  <c r="P52" i="1" s="1"/>
  <c r="V52" i="1" s="1"/>
  <c r="W52" i="1" s="1"/>
  <c r="N20" i="1"/>
  <c r="P20" i="1" s="1"/>
  <c r="V20" i="1" s="1"/>
  <c r="W20" i="1" s="1"/>
  <c r="N53" i="1"/>
  <c r="P53" i="1" s="1"/>
  <c r="V53" i="1" s="1"/>
  <c r="W53" i="1" s="1"/>
  <c r="N49" i="1"/>
  <c r="P49" i="1" s="1"/>
  <c r="V49" i="1" s="1"/>
  <c r="W49" i="1" s="1"/>
  <c r="N45" i="1"/>
  <c r="P45" i="1" s="1"/>
  <c r="V45" i="1" s="1"/>
  <c r="W45" i="1" s="1"/>
  <c r="N41" i="1"/>
  <c r="P41" i="1" s="1"/>
  <c r="V41" i="1" s="1"/>
  <c r="W41" i="1" s="1"/>
  <c r="N37" i="1"/>
  <c r="P37" i="1" s="1"/>
  <c r="V37" i="1" s="1"/>
  <c r="W37" i="1" s="1"/>
  <c r="N33" i="1"/>
  <c r="P33" i="1" s="1"/>
  <c r="V33" i="1" s="1"/>
  <c r="W33" i="1" s="1"/>
  <c r="N29" i="1"/>
  <c r="P29" i="1" s="1"/>
  <c r="V29" i="1" s="1"/>
  <c r="W29" i="1" s="1"/>
  <c r="N25" i="1"/>
  <c r="P25" i="1" s="1"/>
  <c r="V25" i="1" s="1"/>
  <c r="W25" i="1" s="1"/>
  <c r="N21" i="1"/>
  <c r="P21" i="1" s="1"/>
  <c r="V21" i="1" s="1"/>
  <c r="W21" i="1" s="1"/>
  <c r="X38" i="1"/>
  <c r="X34" i="1"/>
  <c r="X30" i="1"/>
  <c r="X26" i="1"/>
  <c r="X22" i="1"/>
  <c r="N19" i="1"/>
  <c r="P19" i="1" s="1"/>
  <c r="V19" i="1" s="1"/>
  <c r="W19" i="1" s="1"/>
  <c r="N50" i="1"/>
  <c r="P50" i="1" s="1"/>
  <c r="V50" i="1" s="1"/>
  <c r="W50" i="1" s="1"/>
  <c r="N46" i="1"/>
  <c r="P46" i="1" s="1"/>
  <c r="V46" i="1" s="1"/>
  <c r="W46" i="1" s="1"/>
  <c r="N42" i="1"/>
  <c r="P42" i="1" s="1"/>
  <c r="V42" i="1" s="1"/>
  <c r="W42" i="1" s="1"/>
  <c r="N38" i="1"/>
  <c r="P38" i="1" s="1"/>
  <c r="V38" i="1" s="1"/>
  <c r="W38" i="1" s="1"/>
  <c r="N34" i="1"/>
  <c r="P34" i="1" s="1"/>
  <c r="V34" i="1" s="1"/>
  <c r="W34" i="1" s="1"/>
  <c r="N30" i="1"/>
  <c r="P30" i="1" s="1"/>
  <c r="V30" i="1" s="1"/>
  <c r="W30" i="1" s="1"/>
  <c r="N26" i="1"/>
  <c r="P26" i="1" s="1"/>
  <c r="V26" i="1" s="1"/>
  <c r="W26" i="1" s="1"/>
  <c r="N22" i="1"/>
  <c r="P22" i="1" s="1"/>
  <c r="V22" i="1" s="1"/>
  <c r="W22" i="1" s="1"/>
  <c r="X52" i="1"/>
  <c r="X48" i="1"/>
  <c r="X44" i="1"/>
  <c r="X51" i="1"/>
  <c r="X47" i="1"/>
  <c r="X43" i="1"/>
  <c r="X50" i="1"/>
  <c r="X46" i="1"/>
  <c r="X42" i="1"/>
  <c r="AM75" i="1" l="1"/>
  <c r="AN76" i="1"/>
  <c r="AN75" i="1"/>
  <c r="AM77" i="1"/>
  <c r="AM78" i="1"/>
  <c r="AM79" i="1"/>
  <c r="AM76" i="1"/>
  <c r="AN77" i="1"/>
  <c r="AN79" i="1"/>
  <c r="AN78" i="1"/>
  <c r="W80" i="1"/>
  <c r="AD80" i="1"/>
  <c r="AM8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B4" authorId="0" shapeId="0" xr:uid="{170F1580-3EC6-461A-9816-D80795C99A3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4" authorId="0" shapeId="0" xr:uid="{2FB63633-0597-4831-9EF9-309C2A634BC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4" authorId="0" shapeId="0" xr:uid="{7E02755F-D6C6-4AC1-836B-A6FEA77748D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4" authorId="0" shapeId="0" xr:uid="{6FDC3650-D31C-49B5-B5F2-3BD38FBD4FC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4" authorId="0" shapeId="0" xr:uid="{601C2BA3-6AEB-42B4-8D56-057E244180B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5" authorId="0" shapeId="0" xr:uid="{A1DAB9A8-ED06-49A4-B27E-CD90F972CA0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5" authorId="0" shapeId="0" xr:uid="{821ABD9C-C51B-4DD7-8E28-33629FDF302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5" authorId="0" shapeId="0" xr:uid="{4680C715-BE77-4C40-95B6-91FF123E6D3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5" authorId="0" shapeId="0" xr:uid="{2CBD1D95-05C3-4F4B-881A-46DA93F5193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5" authorId="0" shapeId="0" xr:uid="{A682DB80-4759-46B0-8A56-218B10030AF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6" authorId="0" shapeId="0" xr:uid="{3219B60C-6EB4-47F6-B822-5553EEABE97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6" authorId="0" shapeId="0" xr:uid="{CED5B770-09D1-454D-97C6-4B001FD66AC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6" authorId="0" shapeId="0" xr:uid="{B070DF7A-5214-4B0D-8584-2A4CA8A9B5A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6" authorId="0" shapeId="0" xr:uid="{EC8C76A9-30C9-4C5D-A4A5-ABC20B8395F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6" authorId="0" shapeId="0" xr:uid="{6BEAE5C0-A97C-4F9A-A669-1B026441309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7" authorId="0" shapeId="0" xr:uid="{806B0FE4-FA7B-4244-AAE7-1132300CD91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7" authorId="0" shapeId="0" xr:uid="{C036D077-AC0E-40C6-BE80-48B822A9C5E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7" authorId="0" shapeId="0" xr:uid="{FF0B8A3E-5F18-4C5A-AB4C-B6AB472B206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7" authorId="0" shapeId="0" xr:uid="{4D77F29E-90D9-4B89-971E-EED980D7B6B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7" authorId="0" shapeId="0" xr:uid="{225BE28E-442E-4272-9077-536821AE49F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8" authorId="0" shapeId="0" xr:uid="{80F0E517-8326-4144-A8A8-DB472741746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8" authorId="0" shapeId="0" xr:uid="{317E7895-55B6-4596-82F7-C58871AFFB8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8" authorId="0" shapeId="0" xr:uid="{98F09070-28A0-4F2D-80C1-54E0E6176AE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8" authorId="0" shapeId="0" xr:uid="{FC6F947B-8875-483D-8E7A-D59D1190CDD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8" authorId="0" shapeId="0" xr:uid="{E8671C4D-ECFB-46E4-B3C1-6F1A40B5E4D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9" authorId="0" shapeId="0" xr:uid="{EBE70BAE-1A3E-4A14-B9D8-F2E28AD491B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9" authorId="0" shapeId="0" xr:uid="{3EC1A7FA-D79F-419E-AFBC-ADC1346FE6E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9" authorId="0" shapeId="0" xr:uid="{14221F1C-B879-4547-914D-16614802DC2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9" authorId="0" shapeId="0" xr:uid="{EF7FF8D5-D9A0-451D-809C-2459DB2C122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9" authorId="0" shapeId="0" xr:uid="{513B9866-F1CB-4735-B83C-4AD43A2BCEB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10" authorId="0" shapeId="0" xr:uid="{5EE04F37-24C0-4D5C-B2AC-92E5F84ECC4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10" authorId="0" shapeId="0" xr:uid="{2FAF1C88-CEA0-4EEF-A730-9822F60D24E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10" authorId="0" shapeId="0" xr:uid="{6B526B6D-58F9-4A4A-A1E9-BAC2E02BCA6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10" authorId="0" shapeId="0" xr:uid="{E8C07B02-01CF-41AC-8A6B-D0B49640D92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10" authorId="0" shapeId="0" xr:uid="{B3A4ADA6-375F-4943-96E5-64581FE84D6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11" authorId="0" shapeId="0" xr:uid="{E60C1814-EA95-4F39-B5EF-342337265A1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11" authorId="0" shapeId="0" xr:uid="{0BAB43EC-A47A-423F-9AE3-A9B4A48F997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11" authorId="0" shapeId="0" xr:uid="{6C2E9662-7AD2-4E93-BA34-724433E66D1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11" authorId="0" shapeId="0" xr:uid="{AF9039F3-DC8C-4C54-978B-150EE4C3C54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11" authorId="0" shapeId="0" xr:uid="{45D4827D-8C77-475B-835C-803865EF59B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12" authorId="0" shapeId="0" xr:uid="{5E969E47-B74E-447E-9F59-C15716B784B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12" authorId="0" shapeId="0" xr:uid="{98BB6B03-6051-4D86-A48E-8E15709A1ED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12" authorId="0" shapeId="0" xr:uid="{A2609235-A4EB-49A4-A85F-7DF2A872070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12" authorId="0" shapeId="0" xr:uid="{27F776B0-0121-4B12-8517-7BC3A842925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12" authorId="0" shapeId="0" xr:uid="{D35D28B4-6685-4E79-9231-51B440AEB08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13" authorId="0" shapeId="0" xr:uid="{9559ADBA-29DD-41C9-BECD-E1F47364CEA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13" authorId="0" shapeId="0" xr:uid="{39BD2482-19C0-4A7D-B13C-8357AEFC949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13" authorId="0" shapeId="0" xr:uid="{5334D9B7-E4B4-485D-8B05-694B6C11398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13" authorId="0" shapeId="0" xr:uid="{4B65CC90-5427-4887-B205-872E1B960CC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13" authorId="0" shapeId="0" xr:uid="{EAD71330-BBA8-428B-8E4E-32B23DE409F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14" authorId="0" shapeId="0" xr:uid="{9BE10E2D-3EAE-4A55-BB69-F0423B34BFB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14" authorId="0" shapeId="0" xr:uid="{61C94BC8-E577-42FE-92BD-2441289FF64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14" authorId="0" shapeId="0" xr:uid="{17F1C9B1-440C-48A4-9E7D-92E285E0CF1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14" authorId="0" shapeId="0" xr:uid="{085782B5-DBDC-4C57-831E-297317CC375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14" authorId="0" shapeId="0" xr:uid="{CFD8A1AD-3584-4744-8C65-CAA4BA4FFB8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15" authorId="0" shapeId="0" xr:uid="{03809514-F9DE-4903-93DF-AAA4A7A8B90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15" authorId="0" shapeId="0" xr:uid="{1F85C807-8BF7-4612-B79E-C4C768BA68E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15" authorId="0" shapeId="0" xr:uid="{EFDFC921-F07B-4483-A863-3B922AE2319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15" authorId="0" shapeId="0" xr:uid="{3985CCC0-CD0A-4089-92FB-E38B854449D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15" authorId="0" shapeId="0" xr:uid="{245D595B-498C-4BE6-9638-CB4857FE836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16" authorId="0" shapeId="0" xr:uid="{09CC8DF0-6569-460E-AB81-7A29E5E739E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16" authorId="0" shapeId="0" xr:uid="{2978E482-AAF6-46DA-9508-B829E9276A7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16" authorId="0" shapeId="0" xr:uid="{8E72C7EE-7347-4F9F-8D39-B9761248CB5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16" authorId="0" shapeId="0" xr:uid="{3A481ABF-2F05-49AC-BA7E-18C6A88E17B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16" authorId="0" shapeId="0" xr:uid="{42A75E56-131D-4B85-BD7E-87037D92640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17" authorId="0" shapeId="0" xr:uid="{31DCAB59-272A-41EB-92B5-20C4E5085B5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17" authorId="0" shapeId="0" xr:uid="{47E94B44-C035-4AF7-9DDE-B0BB18057F5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17" authorId="0" shapeId="0" xr:uid="{EBCC316D-3642-433E-92A2-4B6FEF4109C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17" authorId="0" shapeId="0" xr:uid="{E8E11EB6-BBC6-4AB9-902E-1899D023371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17" authorId="0" shapeId="0" xr:uid="{DB994728-F3E2-4E39-A3CE-C91BA4854EF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18" authorId="0" shapeId="0" xr:uid="{746E83DA-430F-4DB7-93C3-A531D9D3EB4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H18" authorId="0" shapeId="0" xr:uid="{9CD9195D-1458-46D4-A6B5-A2E84003BE2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18" authorId="0" shapeId="0" xr:uid="{D98D2A08-3C2A-4DCD-A750-6A2B85DEB89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18" authorId="0" shapeId="0" xr:uid="{70D91493-8154-4119-A860-D79CBD261E8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18" authorId="0" shapeId="0" xr:uid="{D5776470-DFFF-470C-A91B-6E09E934B12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19" authorId="0" shapeId="0" xr:uid="{75AC6E26-30B1-43F1-84D5-7577B52892C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19" authorId="0" shapeId="0" xr:uid="{66D3F324-7B89-4367-993E-DB64ACEA3F3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19" authorId="0" shapeId="0" xr:uid="{A7F29640-B3F3-43D7-8FAE-2568562FD50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19" authorId="0" shapeId="0" xr:uid="{47144F35-4637-418D-8D54-BE7A8D3907C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19" authorId="0" shapeId="0" xr:uid="{FD465530-ABB7-42CF-B6F5-64097C3605A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19" authorId="0" shapeId="0" xr:uid="{0BCAB7CB-623C-4371-AD32-033F0047128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19" authorId="0" shapeId="0" xr:uid="{CC63AD8E-415E-476F-B64E-38DFF16472C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19" authorId="0" shapeId="0" xr:uid="{C86D50FC-4E89-44A9-B242-626A6006698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20" authorId="0" shapeId="0" xr:uid="{EC2B20B4-21C4-4C6D-86FC-8ADC9C29EBA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20" authorId="0" shapeId="0" xr:uid="{B38F089F-357D-4D19-81C1-7C16E84D201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20" authorId="0" shapeId="0" xr:uid="{E719EE93-F1CC-41F9-A2CF-DA51C5221E9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20" authorId="0" shapeId="0" xr:uid="{9504EFFF-7F02-48FF-BD38-2D837428D9A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20" authorId="0" shapeId="0" xr:uid="{91161ADA-B28A-4F82-BB81-E5C3A559599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20" authorId="0" shapeId="0" xr:uid="{70B1C8FA-F62A-475F-93BF-CFE7B7306CF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20" authorId="0" shapeId="0" xr:uid="{ECD20094-2FBA-4200-A688-C7FAC6FC6A6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20" authorId="0" shapeId="0" xr:uid="{147AD19E-E0E0-4998-B52C-AF4EE3ED408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21" authorId="0" shapeId="0" xr:uid="{929EBE2C-B139-41EA-9182-2FCE7B92AFA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21" authorId="0" shapeId="0" xr:uid="{FA67457D-370D-4D19-802B-5F793970705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21" authorId="0" shapeId="0" xr:uid="{88252B3C-1FC0-4E7D-8D86-AA7A492D270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21" authorId="0" shapeId="0" xr:uid="{11F75C9E-456C-46AE-8086-1466B981235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21" authorId="0" shapeId="0" xr:uid="{02D4A614-ACD4-411E-A7F6-9BB62119584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21" authorId="0" shapeId="0" xr:uid="{3FD5452F-E52F-4AC3-BABD-B6B4B2130E9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21" authorId="0" shapeId="0" xr:uid="{35BBE4B1-53D4-4F93-8067-BE4B42043AC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21" authorId="0" shapeId="0" xr:uid="{D9268D16-5FC3-49A7-BB95-FB2FE4EFE02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22" authorId="0" shapeId="0" xr:uid="{339BBDD2-3EC5-481F-B270-3CB4DE7808F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22" authorId="0" shapeId="0" xr:uid="{A68A72BE-A86D-40A7-A4DF-73A9DDA3C0B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22" authorId="0" shapeId="0" xr:uid="{6765BB46-6669-4F58-AC3C-2893733D5E6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22" authorId="0" shapeId="0" xr:uid="{F40B505F-F86C-4C48-9F6C-8B4587D2DF5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22" authorId="0" shapeId="0" xr:uid="{85E27668-1749-443D-8E67-6D950875BF9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22" authorId="0" shapeId="0" xr:uid="{FF55F4DA-4E0D-4AEB-AD19-68D2F6B734C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22" authorId="0" shapeId="0" xr:uid="{23A7CBFA-2CEE-4FEB-AE98-AF6CB86DA99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22" authorId="0" shapeId="0" xr:uid="{065834EA-B2AA-4C2A-8B77-BE970BC97A4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23" authorId="0" shapeId="0" xr:uid="{009D066C-2965-43FA-9826-2EC6BC39FB2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23" authorId="0" shapeId="0" xr:uid="{F7C01CF6-B7B1-4BBD-91F3-D387A169E53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23" authorId="0" shapeId="0" xr:uid="{CBC2D996-2EE5-48A3-AE47-916CFBE02D5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23" authorId="0" shapeId="0" xr:uid="{DCEAD75F-9653-4D8D-AABB-F1373647161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23" authorId="0" shapeId="0" xr:uid="{560CDD60-1349-4BD2-972A-8418149EED9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23" authorId="0" shapeId="0" xr:uid="{EFDDB0D7-E5AD-4EEA-B5C4-19B870047FC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23" authorId="0" shapeId="0" xr:uid="{6FBA4B89-F46A-4357-8E41-58FBB5C083F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23" authorId="0" shapeId="0" xr:uid="{8529BED5-1F7C-4156-833F-6962A9DDDA8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24" authorId="0" shapeId="0" xr:uid="{72900BBA-7D92-42FD-A5D0-2958EA619CC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24" authorId="0" shapeId="0" xr:uid="{C1D94401-4532-4AD7-AAD3-EE532EFDF76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24" authorId="0" shapeId="0" xr:uid="{A607CE9A-2210-4668-A36A-78E80B9CB3B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24" authorId="0" shapeId="0" xr:uid="{F1996EF2-DB24-4628-B4A6-437ABCEACF6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24" authorId="0" shapeId="0" xr:uid="{F8E22A5F-844C-4F59-BF48-DBAD66AA12F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24" authorId="0" shapeId="0" xr:uid="{5E49CC3B-1613-4B74-818A-94C6CC7B36E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24" authorId="0" shapeId="0" xr:uid="{AA56541E-9506-470D-80C6-60B1E728578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24" authorId="0" shapeId="0" xr:uid="{82531777-8537-4639-BBAC-3D017024D70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25" authorId="0" shapeId="0" xr:uid="{D3340BBB-0D7C-441D-9A90-9A1952D0A31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25" authorId="0" shapeId="0" xr:uid="{91B1CFA9-5D32-409D-AC0B-95FEB64C903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25" authorId="0" shapeId="0" xr:uid="{A001F7C0-CD53-4790-8612-7E4060A4D25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25" authorId="0" shapeId="0" xr:uid="{5374777F-5E21-44BD-8C50-D76C5325BB5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25" authorId="0" shapeId="0" xr:uid="{8BF32240-278D-4AEB-B1B4-FA23C03627C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25" authorId="0" shapeId="0" xr:uid="{DCB2B5F8-76F2-4017-B4C4-A1DBA7D998C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25" authorId="0" shapeId="0" xr:uid="{D3823F49-034F-4712-80D1-6899A5777C1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25" authorId="0" shapeId="0" xr:uid="{5E196377-4F7E-4C6D-8A8C-A4AAD77D9CF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26" authorId="0" shapeId="0" xr:uid="{B59724EE-66A2-4A54-BF2D-925774C8F3B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26" authorId="0" shapeId="0" xr:uid="{F3D70451-BA6E-4C46-ACDF-6D05AD8F678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26" authorId="0" shapeId="0" xr:uid="{F097541C-ED7C-4932-9B81-A0A21B6EBE8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26" authorId="0" shapeId="0" xr:uid="{21AFD892-B73E-4F0A-9DFA-0AB22DCA1C6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26" authorId="0" shapeId="0" xr:uid="{2E482DD8-17EF-4C19-A5E5-77662EB73C5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26" authorId="0" shapeId="0" xr:uid="{B03D0380-8191-4E18-829B-4380DE5DB6E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26" authorId="0" shapeId="0" xr:uid="{77D9FCC5-35A8-4DD2-AC50-890863BBCE9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26" authorId="0" shapeId="0" xr:uid="{7DDB9794-A48B-40F2-9053-F28F059CDF2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27" authorId="0" shapeId="0" xr:uid="{B17C00D7-EA9B-418B-BE4E-F8A231926EF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27" authorId="0" shapeId="0" xr:uid="{A9804935-778A-40D3-BF92-C210CBDCA16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27" authorId="0" shapeId="0" xr:uid="{336E107A-104A-42E9-B3C3-8F74E35DD9D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27" authorId="0" shapeId="0" xr:uid="{4961243B-0F27-4EB4-9FFA-144C17DFB47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27" authorId="0" shapeId="0" xr:uid="{19CF2B67-B75E-415F-B7CE-21A1BA3EF54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27" authorId="0" shapeId="0" xr:uid="{9848B685-3BCE-4BEA-9EE1-E6C2ED330DA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27" authorId="0" shapeId="0" xr:uid="{CB982C6E-843F-4254-B618-8BDE994B8B8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27" authorId="0" shapeId="0" xr:uid="{ADE620D4-E5D4-4F24-9530-708B0EC3894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28" authorId="0" shapeId="0" xr:uid="{3C88A04B-AE57-4CC1-9CFD-7196816546A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28" authorId="0" shapeId="0" xr:uid="{C5C9762A-5991-4D2C-A5E9-211C977ADC2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28" authorId="0" shapeId="0" xr:uid="{0D927B56-C221-436E-895C-C4333493027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28" authorId="0" shapeId="0" xr:uid="{268839EA-EE07-4F64-B91C-BC74744B6D9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28" authorId="0" shapeId="0" xr:uid="{1640F95D-2200-4104-89FC-E8DACD49A6A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28" authorId="0" shapeId="0" xr:uid="{E1770C2A-740A-469B-B8D1-B3638C270D3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28" authorId="0" shapeId="0" xr:uid="{C9792AEC-6BDA-4FE1-87A2-280B11D461E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28" authorId="0" shapeId="0" xr:uid="{C53B949D-4245-4F64-B252-959B782E662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29" authorId="0" shapeId="0" xr:uid="{39DBA4C9-2D30-4E47-A891-F5E1E971D7F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29" authorId="0" shapeId="0" xr:uid="{E0BB06E2-7CBF-44BE-B012-F83B0EEF1A9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29" authorId="0" shapeId="0" xr:uid="{5E04B514-6324-42B7-8DDA-34AD2D84A23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29" authorId="0" shapeId="0" xr:uid="{5E0D907D-67E1-49F7-A293-3EC78F74FD3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29" authorId="0" shapeId="0" xr:uid="{6919DBAC-B39B-4CE6-8AB5-8600EF70B2B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29" authorId="0" shapeId="0" xr:uid="{7C46954D-B174-40CF-97B7-9784F8F39A1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29" authorId="0" shapeId="0" xr:uid="{D842276A-DB4A-49E3-8F62-6E50CA17A12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29" authorId="0" shapeId="0" xr:uid="{DF945943-FE28-4EAC-9559-5BFAD07E7B1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30" authorId="0" shapeId="0" xr:uid="{C34EC40B-B011-4ADF-AA30-0F47D2EB667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30" authorId="0" shapeId="0" xr:uid="{AF853490-13B9-4D52-ACFF-EFB10BE07D3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30" authorId="0" shapeId="0" xr:uid="{34545E1C-677E-4325-BF75-F972F71F7C7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30" authorId="0" shapeId="0" xr:uid="{84A73090-3A47-40D0-9C3A-435774017FB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30" authorId="0" shapeId="0" xr:uid="{CF5079EC-C549-41A6-87B6-B49FEE47A8B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30" authorId="0" shapeId="0" xr:uid="{5C3A5821-4721-4F8C-8FDB-930694C2667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30" authorId="0" shapeId="0" xr:uid="{53CB3966-9A3C-4333-B90C-EFBDA761680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30" authorId="0" shapeId="0" xr:uid="{D9BBB71A-C15E-4E90-9A51-5734E9A5F88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31" authorId="0" shapeId="0" xr:uid="{96379F5B-9AD1-452E-8F0A-02BC4D40798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31" authorId="0" shapeId="0" xr:uid="{6B111BF7-42EA-4F94-8F2B-B131F66CCE9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31" authorId="0" shapeId="0" xr:uid="{2D927B5D-2ED4-4180-B7D5-503041317F1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31" authorId="0" shapeId="0" xr:uid="{F807E9AC-158F-4EA9-BB25-E14033734F7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31" authorId="0" shapeId="0" xr:uid="{C9E951E7-409B-42EB-8206-AA431B20EAB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31" authorId="0" shapeId="0" xr:uid="{E6C6CA9C-B7E7-4A04-8305-F745295114B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31" authorId="0" shapeId="0" xr:uid="{7F97F612-4C21-48F1-A03F-44DBDEFC8FD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31" authorId="0" shapeId="0" xr:uid="{75C11310-D223-4A17-8C8C-0FC4EB95E5B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32" authorId="0" shapeId="0" xr:uid="{41214D97-AE04-4E61-9678-F002CF4ED9A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32" authorId="0" shapeId="0" xr:uid="{9FCC1056-84E0-4614-A757-9DC91AFF872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32" authorId="0" shapeId="0" xr:uid="{784B8E8F-F3BC-4512-8379-4E2EFEBC01A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32" authorId="0" shapeId="0" xr:uid="{0B415608-8AF7-4D8B-B9CA-CD2F24F69C8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32" authorId="0" shapeId="0" xr:uid="{1621C0F3-F07D-458D-9DB3-A840734ECBE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32" authorId="0" shapeId="0" xr:uid="{9896567B-CD41-400F-81AF-999BE300E42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32" authorId="0" shapeId="0" xr:uid="{9E3D286E-EB38-4187-A229-B6B279CE512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32" authorId="0" shapeId="0" xr:uid="{5DEC405D-6006-4B00-AAEE-62FF20E97C4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33" authorId="0" shapeId="0" xr:uid="{2B9FA0AF-E78B-4F89-967B-536B9B54060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33" authorId="0" shapeId="0" xr:uid="{EB14192B-85E0-4F21-838B-3BC3AC214F3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33" authorId="0" shapeId="0" xr:uid="{E1BCA3C5-F160-4922-A0CA-12D861B0E07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33" authorId="0" shapeId="0" xr:uid="{12F4325C-0B77-4269-B778-5423DF7942F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33" authorId="0" shapeId="0" xr:uid="{DE4439B5-7C51-466F-961F-04731008EA7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33" authorId="0" shapeId="0" xr:uid="{62460DAD-401A-4C2E-8C21-A0A42871786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33" authorId="0" shapeId="0" xr:uid="{5630F01F-984F-4BE8-8138-F7A808C3D63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33" authorId="0" shapeId="0" xr:uid="{120F4231-1C05-4960-AC57-073EC45CBA4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34" authorId="0" shapeId="0" xr:uid="{55A6979A-8E9D-41A9-81BC-DBCE865BB9D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34" authorId="0" shapeId="0" xr:uid="{CA048368-87B8-42E8-B1B2-92D416E8FA5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34" authorId="0" shapeId="0" xr:uid="{B91497FF-33E6-4968-9E35-B353F46F0EA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34" authorId="0" shapeId="0" xr:uid="{52E72C83-EE4B-4B35-A7E1-16513B0ED5A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34" authorId="0" shapeId="0" xr:uid="{2D51688F-C05A-4141-A737-96EC3FCDCDF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34" authorId="0" shapeId="0" xr:uid="{D36192B1-0132-4255-AF51-2CFF716B61D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34" authorId="0" shapeId="0" xr:uid="{79371185-2964-47AA-AF0F-CC41C5E1F10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34" authorId="0" shapeId="0" xr:uid="{65B65685-B80F-4729-9B9B-CA3100FDE51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35" authorId="0" shapeId="0" xr:uid="{E7D81892-9213-41C1-8862-0605A488F62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35" authorId="0" shapeId="0" xr:uid="{A263985B-E7AB-459B-92FA-4BA28A45B8C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35" authorId="0" shapeId="0" xr:uid="{B5C7A3DE-CC87-44F9-B8CA-FDBF84251A5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35" authorId="0" shapeId="0" xr:uid="{6678D863-28A9-48B9-922D-598F1A9144B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35" authorId="0" shapeId="0" xr:uid="{AA7271D6-FEFB-48CF-8FE0-4295003B36A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35" authorId="0" shapeId="0" xr:uid="{4BA423ED-B509-4160-9CA5-B72267BB2AA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35" authorId="0" shapeId="0" xr:uid="{75CE3E48-CF54-4958-A6FA-21B3B034943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35" authorId="0" shapeId="0" xr:uid="{0BD1239D-CE6D-4528-9D2A-9F8F137F843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36" authorId="0" shapeId="0" xr:uid="{49837F56-5EDE-4B62-93FA-DF38B6691AB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36" authorId="0" shapeId="0" xr:uid="{6A9B760A-7C2C-4F41-AF2D-337FA160B08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36" authorId="0" shapeId="0" xr:uid="{B4FCD4E9-804E-4D3F-8AD6-F333FA9DDAD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36" authorId="0" shapeId="0" xr:uid="{859AC531-125F-4803-97F7-9278420FF77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36" authorId="0" shapeId="0" xr:uid="{ECBCECC7-A342-433B-997B-8C6DB3CF752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36" authorId="0" shapeId="0" xr:uid="{DB85705D-50D7-4615-976C-3DE54FD6477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36" authorId="0" shapeId="0" xr:uid="{E2B6CBE5-EB2E-4BAD-884D-D1F71343B66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36" authorId="0" shapeId="0" xr:uid="{7FC9C839-51B0-45D3-B3B0-01A4384B378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37" authorId="0" shapeId="0" xr:uid="{DBC93D74-E1C1-4442-B2CE-BF50DE33357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37" authorId="0" shapeId="0" xr:uid="{170289B5-2A23-4C47-BF1D-B5F4B518C30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37" authorId="0" shapeId="0" xr:uid="{2FD84118-AB1D-4945-BBFA-039D9F40AED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37" authorId="0" shapeId="0" xr:uid="{CC48145D-682E-468A-80FA-616A4B61B60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37" authorId="0" shapeId="0" xr:uid="{3EB7AE01-30AB-41CA-8431-6094A0B7E96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37" authorId="0" shapeId="0" xr:uid="{CDBA518F-3752-47C5-AEA9-F14842C96EE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37" authorId="0" shapeId="0" xr:uid="{C730B6EC-C373-4E2F-9088-1789290DC8D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37" authorId="0" shapeId="0" xr:uid="{3D2C62A3-FE3B-4FAA-BE85-22BED022EF9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38" authorId="0" shapeId="0" xr:uid="{C535ED87-D309-4655-A854-F4F37E3E861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38" authorId="0" shapeId="0" xr:uid="{6C0F23D0-880E-443F-B72E-EAB6050F50E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38" authorId="0" shapeId="0" xr:uid="{54C8A12E-D518-4514-9197-01FF43BC529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38" authorId="0" shapeId="0" xr:uid="{C3F0E96B-8BEE-45D6-8252-E111FF5A929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38" authorId="0" shapeId="0" xr:uid="{35CFABC2-557D-403D-A3F4-20F9DB8F6C9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38" authorId="0" shapeId="0" xr:uid="{A603C0ED-38DE-459A-87D0-B7CFBFEE063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38" authorId="0" shapeId="0" xr:uid="{00767F17-A5B4-4AF4-AF12-BA471816CE5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38" authorId="0" shapeId="0" xr:uid="{5BDA7F87-2AE2-450A-BFB6-1D0322B16D8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39" authorId="0" shapeId="0" xr:uid="{1868AD15-E906-4132-B749-AD5F5855816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39" authorId="0" shapeId="0" xr:uid="{61A20456-539B-40ED-8BDE-E68E890BF44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39" authorId="0" shapeId="0" xr:uid="{F99F768B-8A7D-482E-AA6F-5A14E41E80A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39" authorId="0" shapeId="0" xr:uid="{698B4DCB-B976-423F-8D55-7766C3C1153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39" authorId="0" shapeId="0" xr:uid="{07BE12EE-9BA5-4ECB-A8A7-B1C493D3AB3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39" authorId="0" shapeId="0" xr:uid="{81AE86F0-146D-4DC0-8053-56664FF8EDE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39" authorId="0" shapeId="0" xr:uid="{D6B5A562-85DE-4D8C-8E1A-5337760E3B8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39" authorId="0" shapeId="0" xr:uid="{D544863E-9F46-4A08-BE72-29A0E0AFEF8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40" authorId="0" shapeId="0" xr:uid="{B6F03818-0C2A-4C61-9E26-8678C218494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40" authorId="0" shapeId="0" xr:uid="{47B7277C-5EF9-4625-B709-82671A74117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40" authorId="0" shapeId="0" xr:uid="{8C718EAA-7EDC-419D-8055-CAEF46D3A44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40" authorId="0" shapeId="0" xr:uid="{C633AC90-AC13-4D25-B315-ED94D4F05EF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40" authorId="0" shapeId="0" xr:uid="{6FAF718A-6FF0-4A8A-951C-7F4BB2D97D2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40" authorId="0" shapeId="0" xr:uid="{DB11D3C5-0587-4C26-B65E-CF8D5649617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40" authorId="0" shapeId="0" xr:uid="{72D82B53-E1B8-4288-8A22-92AF57696D5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40" authorId="0" shapeId="0" xr:uid="{2DE6C9EE-0A73-499B-9025-BBA521DEE41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41" authorId="0" shapeId="0" xr:uid="{1DE95F77-20EB-4A77-AF1A-2E196CBBF95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41" authorId="0" shapeId="0" xr:uid="{CB39793E-0A16-4A49-A98A-42216BEA80D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41" authorId="0" shapeId="0" xr:uid="{F2D37667-F5BD-44D0-B2FD-C64E2F9AD31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41" authorId="0" shapeId="0" xr:uid="{87C3F747-0E25-4212-9BAB-1BA73F272A0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41" authorId="0" shapeId="0" xr:uid="{6E27894C-A78D-4B3E-8DE7-4E479987D65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41" authorId="0" shapeId="0" xr:uid="{85A474C8-B7EE-4D12-90D1-997D717DBC5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41" authorId="0" shapeId="0" xr:uid="{DA95A7F6-778C-46C9-88E1-93573FBE229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41" authorId="0" shapeId="0" xr:uid="{3FC9CEEE-ED5E-4A8C-B39A-60D08386992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42" authorId="0" shapeId="0" xr:uid="{5E68325C-E432-4D81-816C-58C2949F0D8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42" authorId="0" shapeId="0" xr:uid="{4B645425-E4EC-4235-823E-C574B0CD89A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42" authorId="0" shapeId="0" xr:uid="{33F6CA4A-E492-413D-B3FF-6114FC65E46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42" authorId="0" shapeId="0" xr:uid="{697482C0-A111-42AC-8889-BD7004D0ED9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42" authorId="0" shapeId="0" xr:uid="{AB429C7C-F53A-46DF-8087-20D3B8BDF4A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42" authorId="0" shapeId="0" xr:uid="{D1C1619D-0856-4BE3-875F-658041D7F22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42" authorId="0" shapeId="0" xr:uid="{68BAF0F1-5BAF-43F2-840B-E435E829F10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42" authorId="0" shapeId="0" xr:uid="{5A2A4497-0DF2-47BE-8FB1-3448C4BB7F0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43" authorId="0" shapeId="0" xr:uid="{2AAE60BA-C36F-4EB3-B041-AA189485ABF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43" authorId="0" shapeId="0" xr:uid="{BE2C016F-187C-4D36-9D89-7FD4E798358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43" authorId="0" shapeId="0" xr:uid="{01EA5E2C-6012-4592-B37A-69759BAA1AF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43" authorId="0" shapeId="0" xr:uid="{E112A51E-D4F0-496E-B65E-A2E9B5E8167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43" authorId="0" shapeId="0" xr:uid="{6348DDE1-223A-49C8-88B5-BAAABE04EE7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43" authorId="0" shapeId="0" xr:uid="{BF812FD9-B8E2-4DC0-AD8A-8F02E31D439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43" authorId="0" shapeId="0" xr:uid="{11E4B28D-7EF6-4AEC-882E-7205ED9EF44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43" authorId="0" shapeId="0" xr:uid="{5A69D26C-659B-43B0-8FA7-72015D0F6CF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44" authorId="0" shapeId="0" xr:uid="{0FA70DB0-B631-467B-8020-437DE375678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44" authorId="0" shapeId="0" xr:uid="{9F3F2948-982C-480E-A3DA-D984A75543E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44" authorId="0" shapeId="0" xr:uid="{D4DC388F-AAB0-476A-83F0-43E2327FE6F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44" authorId="0" shapeId="0" xr:uid="{7A9E3D39-1226-4B7C-8456-5D2BB904BD2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44" authorId="0" shapeId="0" xr:uid="{659A317D-460D-44D6-B601-43405A1DB3F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44" authorId="0" shapeId="0" xr:uid="{6AD2509C-9180-4C60-92E2-0B8AE0F1F09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44" authorId="0" shapeId="0" xr:uid="{B67DD934-B24B-4769-905F-E1E1EF6CA6B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44" authorId="0" shapeId="0" xr:uid="{9AE6861D-65AA-4CBD-A165-90A1B62AB62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45" authorId="0" shapeId="0" xr:uid="{C869339B-E761-475E-AFCA-ADA30CFA72B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45" authorId="0" shapeId="0" xr:uid="{F8649563-4527-418A-A3F6-224889E5C66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45" authorId="0" shapeId="0" xr:uid="{7868CC5F-3BD8-47CA-8412-5AB89BD7863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45" authorId="0" shapeId="0" xr:uid="{9207AE78-D9F7-41EB-B6C4-D321C3FCB7F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45" authorId="0" shapeId="0" xr:uid="{D0F9BB8A-B0D6-44C2-A5D9-1016BA866A1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45" authorId="0" shapeId="0" xr:uid="{89D2A43E-5244-4C15-9351-D4D1E87C21B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45" authorId="0" shapeId="0" xr:uid="{8D4BB070-A57E-4DF9-BA00-9B0A136B3CA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45" authorId="0" shapeId="0" xr:uid="{DA241743-18A4-4C2C-9C0E-20759EC433C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46" authorId="0" shapeId="0" xr:uid="{9CCE738A-B38D-4EC0-B9A7-07B681C1C62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46" authorId="0" shapeId="0" xr:uid="{5BF24F63-DD6F-4704-AA53-F9840490C11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46" authorId="0" shapeId="0" xr:uid="{64C2E7E8-A655-4965-9092-87A386454EC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46" authorId="0" shapeId="0" xr:uid="{5D6D16EE-E4B9-486D-B42A-0610A44C81A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46" authorId="0" shapeId="0" xr:uid="{3E6FC58D-CB83-4944-9746-2069688DC94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46" authorId="0" shapeId="0" xr:uid="{28B6F2A7-2438-47C6-893C-65A5647BE8D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46" authorId="0" shapeId="0" xr:uid="{515717E0-7C66-47AB-AE63-FBBF695A6F2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46" authorId="0" shapeId="0" xr:uid="{4BC82E85-0881-46BA-89A1-5FE0185968A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47" authorId="0" shapeId="0" xr:uid="{9B9B7DD2-3B83-496B-9C0D-827C7B8DB47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47" authorId="0" shapeId="0" xr:uid="{9DA20C35-FDE4-4D19-A9E2-F1B09A8F0DF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47" authorId="0" shapeId="0" xr:uid="{B9053FE8-1815-445E-9758-A7EEFC85076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47" authorId="0" shapeId="0" xr:uid="{16CAA8D2-BB64-4519-8D31-661971D94EB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47" authorId="0" shapeId="0" xr:uid="{4B2F865B-D514-4BAF-BD2F-4BB753709DD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47" authorId="0" shapeId="0" xr:uid="{F97AB2BA-EB31-435C-BC88-D19A82C5AEC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47" authorId="0" shapeId="0" xr:uid="{18044DA7-1DD1-44F1-8B80-9DE84910FA2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47" authorId="0" shapeId="0" xr:uid="{97267636-DF5C-4A62-B897-3E5EA7FBBC1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48" authorId="0" shapeId="0" xr:uid="{EE3D9332-CCDE-4036-9D73-C86CDCDC4EE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48" authorId="0" shapeId="0" xr:uid="{F9A9496E-AEBA-435F-A379-E89D6760F94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48" authorId="0" shapeId="0" xr:uid="{6E9B30C2-AFE8-4C2F-BD38-97CC6E76C23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48" authorId="0" shapeId="0" xr:uid="{7200A0C1-7CC0-4E7C-808D-ADAAC79874A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48" authorId="0" shapeId="0" xr:uid="{73D9C7C4-3EA9-4641-8C89-FE9C6676989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48" authorId="0" shapeId="0" xr:uid="{E47189ED-1F5A-4CAE-B9D8-232854B379F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48" authorId="0" shapeId="0" xr:uid="{92AC7314-F708-46CF-AAD3-5AA10C5383D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48" authorId="0" shapeId="0" xr:uid="{312DCC8D-B027-4831-849E-A1F78A0731E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49" authorId="0" shapeId="0" xr:uid="{B451506D-096B-4616-A775-629172E5F28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49" authorId="0" shapeId="0" xr:uid="{88C02B52-0F84-4F2B-A76C-30379DFBD75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49" authorId="0" shapeId="0" xr:uid="{590CBE52-10B4-4BE1-B51F-58FF23D8492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49" authorId="0" shapeId="0" xr:uid="{5F121D25-6A38-4280-93DC-23871C8A7D6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49" authorId="0" shapeId="0" xr:uid="{7C0C3F3D-FA78-408D-BDB7-B842E825132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49" authorId="0" shapeId="0" xr:uid="{74FE172B-AA80-4DDF-A880-EFA8EC98AC1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49" authorId="0" shapeId="0" xr:uid="{09E34EFD-C4AA-49DF-AD3B-04D6A76DA8B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49" authorId="0" shapeId="0" xr:uid="{C8973B62-79F7-425D-A0D0-C3657B65653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50" authorId="0" shapeId="0" xr:uid="{C691E180-B563-454F-A6D9-58CA0D31B99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50" authorId="0" shapeId="0" xr:uid="{2A7B2535-9B73-48B7-AAD1-D4F71078000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50" authorId="0" shapeId="0" xr:uid="{8CEF6851-9558-484A-BF1E-21168F6D286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50" authorId="0" shapeId="0" xr:uid="{5EBA6B2C-25CE-4431-B4F4-1B204B580A6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50" authorId="0" shapeId="0" xr:uid="{B2D69D89-0725-4EF7-9DCE-4E29FD77470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50" authorId="0" shapeId="0" xr:uid="{56EE981B-6661-4283-A540-610E813FF21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50" authorId="0" shapeId="0" xr:uid="{85439AB3-D9BE-469D-8464-F38A2D48987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50" authorId="0" shapeId="0" xr:uid="{864022E0-B469-4375-94D8-8D418B083BE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51" authorId="0" shapeId="0" xr:uid="{74F39D02-384C-4C93-81C7-2E831F461F9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51" authorId="0" shapeId="0" xr:uid="{4B009611-228D-410E-A7DF-9054A26A83A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51" authorId="0" shapeId="0" xr:uid="{292BF248-7802-43CC-86D7-065887217E2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51" authorId="0" shapeId="0" xr:uid="{D212A38F-FEB7-46C5-9070-3914678FF98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51" authorId="0" shapeId="0" xr:uid="{8BB82357-527C-4428-B3EF-3DD384EAA08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51" authorId="0" shapeId="0" xr:uid="{45D286E8-F394-4747-BC7D-923B5E784DE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51" authorId="0" shapeId="0" xr:uid="{C7298732-6C5D-4F4B-870E-585BA42D65C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51" authorId="0" shapeId="0" xr:uid="{9614325C-2FF2-46CC-A5D3-5F55DA2A4A7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52" authorId="0" shapeId="0" xr:uid="{943BA7CD-4120-4301-A9EA-8356C3FBBC7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52" authorId="0" shapeId="0" xr:uid="{2CAD1928-3216-4E2B-835C-5DE69B6CB43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52" authorId="0" shapeId="0" xr:uid="{1F86BB72-B10C-43F7-BF18-85CEDBAEB09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52" authorId="0" shapeId="0" xr:uid="{18B969C3-4BD3-4659-95FF-2D1B02702DC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52" authorId="0" shapeId="0" xr:uid="{1E6CC8BD-964D-47A4-B5F3-8755BEAA2D2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52" authorId="0" shapeId="0" xr:uid="{4DFCC153-DF83-4210-AD9B-57DEA19CB1E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52" authorId="0" shapeId="0" xr:uid="{9E914FF2-997E-4442-B57E-1A036C5202A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52" authorId="0" shapeId="0" xr:uid="{9DE92D23-98E0-4AE5-AA76-5DA8F2A5E66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53" authorId="0" shapeId="0" xr:uid="{3A99DE14-1D1A-472C-8180-8EA6B018AC6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53" authorId="0" shapeId="0" xr:uid="{984B6AEA-3AE4-4D64-89FF-F45A478D779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53" authorId="0" shapeId="0" xr:uid="{3037E45E-6BD9-49DA-874F-FAB853DCFC7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53" authorId="0" shapeId="0" xr:uid="{DF00B281-E3A0-4BCD-A8DE-BF8C4C6B0FB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53" authorId="0" shapeId="0" xr:uid="{3E39C3EA-8443-4B1A-8D23-0FAE9171E14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53" authorId="0" shapeId="0" xr:uid="{B53CE707-E0FC-4611-AE13-19290EDF683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53" authorId="0" shapeId="0" xr:uid="{F150BE2C-4685-4F64-A038-3941D99BEB1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53" authorId="0" shapeId="0" xr:uid="{A454572E-9A99-4432-B076-236ED73624F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54" authorId="0" shapeId="0" xr:uid="{B08D408C-C486-4551-AF8C-74C2797E0AF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54" authorId="0" shapeId="0" xr:uid="{035F753F-427A-4F4E-A56D-D9FBB4508AD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54" authorId="0" shapeId="0" xr:uid="{A824EE16-CFB4-4725-9A1C-394FA2EC9E3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54" authorId="0" shapeId="0" xr:uid="{9A773021-0721-49B3-8545-1F317196AF3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54" authorId="0" shapeId="0" xr:uid="{E6949F01-B2FF-409D-AEED-6DBD8B2552D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54" authorId="0" shapeId="0" xr:uid="{C6A783ED-9657-44CE-A477-6B2B938ABFB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54" authorId="0" shapeId="0" xr:uid="{60C1495A-A73B-4A6A-B2C4-6542A52794D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54" authorId="0" shapeId="0" xr:uid="{087A6336-19D0-429C-8DD4-D9641541676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55" authorId="0" shapeId="0" xr:uid="{BDDAA689-BC77-4399-91C5-DEAAC9B5566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55" authorId="0" shapeId="0" xr:uid="{20AC9CBF-9E94-4925-9893-A394914864A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55" authorId="0" shapeId="0" xr:uid="{567334FF-E2BC-4DD4-943E-FA910AF85F3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55" authorId="0" shapeId="0" xr:uid="{ECD1DA4B-EAE5-4957-8B11-BD5C2F1836D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55" authorId="0" shapeId="0" xr:uid="{2DBF20F3-4400-4D88-AF69-1716B66AFE5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55" authorId="0" shapeId="0" xr:uid="{2D971526-4120-42FB-AA2E-A93DB940649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55" authorId="0" shapeId="0" xr:uid="{83A08EB7-C155-48E4-A799-5E04114B203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55" authorId="0" shapeId="0" xr:uid="{EE3666EE-77FE-469F-B603-56BFA519460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56" authorId="0" shapeId="0" xr:uid="{974479AC-FBE5-4276-A683-2E782E14D45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56" authorId="0" shapeId="0" xr:uid="{6E261F25-43ED-4C7F-A2F4-0127D2BA51B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SNEA.S3NB8000S300C0 from Infoshare table SNE214AA last updated 14 November 2025 10:45am.</t>
        </r>
      </text>
    </comment>
    <comment ref="D56" authorId="0" shapeId="0" xr:uid="{2C24585A-F2FA-4769-9255-CAD1BAC511B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SNEA.S3NK1000S300C0 from Infoshare table SNE214AA   last updated 14 November 2025 10:45am</t>
        </r>
      </text>
    </comment>
    <comment ref="F56" authorId="0" shapeId="0" xr:uid="{DEDD79B4-3291-45CD-8BDC-A811E83C9CC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 from Infoshare table SNE214AA   last updated 14 November 2025 10:45am</t>
        </r>
      </text>
    </comment>
    <comment ref="H56" authorId="0" shapeId="0" xr:uid="{72E5C3F1-22BE-4F30-858E-B9DDC91007B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SNEA.SG04NAC00B08 (Saving) from Infoshare table SNE095AA (national disposable income account) last updated 18 June 2026 10:45am</t>
        </r>
      </text>
    </comment>
    <comment ref="J56" authorId="0" shapeId="0" xr:uid="{9F01455C-3769-4A0E-939C-E4E5C754AAA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56" authorId="0" shapeId="0" xr:uid="{A388B49F-9329-4D33-8548-47EEA9B01EB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56" authorId="0" shapeId="0" xr:uid="{1B1E2694-FA95-4478-88D9-C0DB2FF0522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57" authorId="0" shapeId="0" xr:uid="{8415DD01-A0A0-4E43-B5F3-288B2F380A7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57" authorId="0" shapeId="0" xr:uid="{C0E0BAAE-083A-44D4-B11E-1EC63EAEDA1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From StatsNZ experimental institutional accounts at https://www.stats.govt.nz/assets/Experimental/National-accounts-income-saving-assets-and-liabilities/National-accounts-income-saving-assets-and-liabilities-March-2026-quarter/Download-data/na-isal-march-2026-quarter-institutional-sector-accounts-actuals.xlsx   downloaded 4 October 2026, quarterly data for Central Government (SNEQ.SG05AB08N000S310 from Table 1.31) and Local Government (SNEQ.SG05AB08N000S321 from Table 1.32) added up over four quarters to March.</t>
        </r>
      </text>
    </comment>
    <comment ref="D57" authorId="0" shapeId="0" xr:uid="{4AA21714-C960-4116-AC11-BAA982DCA1E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From StatsNZ experimental institutional accounts at https://www.stats.govt.nz/assets/Experimental/National-accounts-income-saving-assets-and-liabilities/National-accounts-income-saving-assets-and-liabilities-March-2026-quarter/Download-data/na-isal-march-2026-quarter-institutional-sector-accounts-actuals.xlsx   downloaded 4 October 2026, quarterly data for Central Government (SNEQ.SG05AP051C00S310 from Table 1.31) and Local Government (SNEQ.SG05AP051C00S321 from Table 1.32) added up over four quarters to March.</t>
        </r>
      </text>
    </comment>
    <comment ref="F57" authorId="0" shapeId="0" xr:uid="{8CE1DC23-8424-4C07-A3BE-8C42294B3D5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From StatsNZ experimental institutional accounts at https://www.stats.govt.nz/assets/Experimental/National-accounts-income-saving-assets-and-liabilities/National-accounts-income-saving-assets-and-liabilities-March-2026-quarter/Download-data/na-isal-march-2026-quarter-institutional-sector-accounts-actuals.xlsx   downloaded 4 October 2026, quarterly data for Central Government (SNEQ.SG05AP051G00S310 from Table 1.31) and Local Government (SNEQ.SG05AP051G00S321 from Table 1.32) added up over four quarters to March.</t>
        </r>
      </text>
    </comment>
    <comment ref="H57" authorId="0" shapeId="0" xr:uid="{1FC46221-902E-438D-8821-D2F768E2C9F8}">
      <text>
        <r>
          <rPr>
            <sz val="9"/>
            <color indexed="81"/>
            <rFont val="Tahoma"/>
            <family val="2"/>
          </rPr>
          <t>Stats NZ experimental institutional accounts at https://www.stats.govt.nz/assets/Experimental/National-accounts-income-saving-assets-and-liabilities/National-accounts-income-saving-assets-and-liabilities-March-2026-quarter/Download-data/na-isal-march-2026-quarter-consolidated-accounts-actuals.xlsx  downloaded 4 October 2026. Quarterly data for series SNEQ.SG04AB08N000S800 from Table 1.2 added over four quarters to March.</t>
        </r>
      </text>
    </comment>
    <comment ref="J57" authorId="0" shapeId="0" xr:uid="{654F2881-349D-4E7A-A074-141480A4672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SNEA.SG05NAC00K10 from Infoshare table SNE105AA last updated 17 September 2026 10:45am .</t>
        </r>
      </text>
    </comment>
    <comment ref="K57" authorId="0" shapeId="0" xr:uid="{DCC6BDA3-5129-4557-B75D-A8FBDB27EA6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57" authorId="0" shapeId="0" xr:uid="{7C1B4639-89B5-4E89-B5F0-42ED6152593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  <comment ref="B58" authorId="0" shapeId="0" xr:uid="{1AD8DC8F-849F-4CE2-9144-167AFEA0D69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BOPA.S06AC100000000D  from Infoshare table BOP055AA updated 30 September 2026 10:45am.</t>
        </r>
      </text>
    </comment>
    <comment ref="C58" authorId="0" shapeId="0" xr:uid="{B505E399-3C3A-45FD-BD83-573D9EAB7BE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From StatsNZ experimental institutional accounts at https://www.stats.govt.nz/assets/Experimental/National-accounts-income-saving-assets-and-liabilities/National-accounts-income-saving-assets-and-liabilities-March-2026-quarter/Download-data/na-isal-march-2026-quarter-institutional-sector-accounts-actuals.xlsx   downloaded 4 October 2026, quarterly data for Central Government (SNEQ.SG05AB08N000S310 from Table 1.31) and Local Government (SNEQ.SG05AB08N000S321 from Table 1.32) added up over four quarters to March.</t>
        </r>
      </text>
    </comment>
    <comment ref="D58" authorId="0" shapeId="0" xr:uid="{EDF93E96-56D2-4B20-87E3-A454C7694B6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From StatsNZ experimental institutional accounts at https://www.stats.govt.nz/assets/Experimental/National-accounts-income-saving-assets-and-liabilities/National-accounts-income-saving-assets-and-liabilities-March-2026-quarter/Download-data/na-isal-march-2026-quarter-institutional-sector-accounts-actuals.xlsx   downloaded 4 October 2026, quarterly data for Central Government (SNEQ.SG05AP051C00S310 from Table 1.31) and Local Government (SNEQ.SG05AP051C00S321 from Table 1.32) added up over four quarters to March.</t>
        </r>
      </text>
    </comment>
    <comment ref="F58" authorId="0" shapeId="0" xr:uid="{FEE290D0-5021-403A-A73D-112DEAB7F1D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From StatsNZ experimental institutional accounts at https://www.stats.govt.nz/assets/Experimental/National-accounts-income-saving-assets-and-liabilities/National-accounts-income-saving-assets-and-liabilities-March-2026-quarter/Download-data/na-isal-march-2026-quarter-institutional-sector-accounts-actuals.xlsx   downloaded 4 October 2026, quarterly data for Central Government (SNEQ.SG05AP051G00S310 from Table 1.31) and Local Government (SNEQ.SG05AP051G00S321 from Table 1.32) added up over four quarters to March.</t>
        </r>
      </text>
    </comment>
    <comment ref="H58" authorId="0" shapeId="0" xr:uid="{2EDFD0E2-93B8-49FE-91A2-B29E2B56B06B}">
      <text>
        <r>
          <rPr>
            <sz val="9"/>
            <color indexed="81"/>
            <rFont val="Tahoma"/>
            <family val="2"/>
          </rPr>
          <t>Stats NZ experimental institutional accounts at https://www.stats.govt.nz/assets/Experimental/National-accounts-income-saving-assets-and-liabilities/National-accounts-income-saving-assets-and-liabilities-March-2026-quarter/Download-data/na-isal-march-2026-quarter-consolidated-accounts-actuals.xlsx  downloaded 4 October 2026. Quarterly data for series SNEQ.SG04AB08N000S800 from Table 1.2 added over four quarters to March.</t>
        </r>
      </text>
    </comment>
    <comment ref="J58" authorId="0" shapeId="0" xr:uid="{493371C5-CFB1-41BD-8CF3-96848D21005E}">
      <text>
        <r>
          <rPr>
            <sz val="9"/>
            <color indexed="81"/>
            <rFont val="Tahoma"/>
            <family val="2"/>
          </rPr>
          <t>Stats NZ experimental institutional accounts at https://www.stats.govt.nz/assets/Experimental/National-accounts-income-saving-assets-and-liabilities/National-accounts-income-saving-assets-and-liabilities-March-2026-quarter/Download-data/na-isal-march-2026-quarter-consolidated-accounts-actuals.xlsx  downloaded 4 October 2026.  Quarterly data for series SNEQ.SG04AP051C00S900 from Table 1.2 added over four quarter to March.</t>
        </r>
      </text>
    </comment>
    <comment ref="K58" authorId="0" shapeId="0" xr:uid="{1FF66748-6D3D-406C-8869-DB0555EC5AA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SNEA.SG05NAC00P51 from Infoshare table SNE105AA last updated  17 September 2026 10:45am.</t>
        </r>
      </text>
    </comment>
    <comment ref="S58" authorId="0" shapeId="0" xr:uid="{17BBC936-8589-4E72-ACB2-B43A8656FA1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Series SNEA.SG02NAC00B15Z from Infoshare table SNE023AA last updated 18 June 2026 10:45am</t>
        </r>
      </text>
    </comment>
  </commentList>
</comments>
</file>

<file path=xl/sharedStrings.xml><?xml version="1.0" encoding="utf-8"?>
<sst xmlns="http://schemas.openxmlformats.org/spreadsheetml/2006/main" count="161" uniqueCount="89">
  <si>
    <t>Current account balance</t>
  </si>
  <si>
    <t>BOPA.S06AC100000000D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</si>
  <si>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</si>
  <si>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</si>
  <si>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</si>
  <si>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</si>
  <si>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</si>
  <si>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</si>
  <si>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</si>
  <si>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</si>
  <si>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</si>
  <si>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</si>
  <si>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</si>
  <si>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</si>
  <si>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</si>
  <si>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</si>
  <si>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</si>
  <si>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</si>
  <si>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</si>
  <si>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</si>
  <si>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</si>
  <si>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</si>
  <si>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</si>
  <si>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</si>
  <si>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</si>
  <si>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</si>
  <si>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</si>
  <si>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</si>
  <si>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</si>
  <si>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</si>
  <si>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</si>
  <si>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</si>
  <si>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</si>
  <si>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</si>
  <si>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</si>
  <si>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</si>
  <si>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</si>
  <si>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</si>
  <si>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</si>
  <si>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</si>
  <si>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</si>
  <si>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</si>
  <si>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</si>
  <si>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</si>
  <si>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</si>
  <si>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</si>
  <si>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</si>
  <si>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</si>
  <si>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</si>
  <si>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</si>
  <si>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</si>
  <si>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</si>
  <si>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Saving</t>
  </si>
  <si>
    <t>Consumption of fixed capital</t>
  </si>
  <si>
    <t>Gross fixed capital formation</t>
  </si>
  <si>
    <t>General government institutions</t>
  </si>
  <si>
    <t>SNEA.S3NB8000S300C0</t>
  </si>
  <si>
    <t>SNEA.S3NK1000S300C0</t>
  </si>
  <si>
    <t>SNEA.S3NP5100S300C0</t>
  </si>
  <si>
    <t xml:space="preserve"> </t>
  </si>
  <si>
    <t>Gross Domestic Product - expenditure measure</t>
  </si>
  <si>
    <t>Gross Fixed Capital Formation</t>
  </si>
  <si>
    <t>As % of GDP</t>
  </si>
  <si>
    <t>Current acount deficit</t>
  </si>
  <si>
    <t>M-X</t>
  </si>
  <si>
    <t>Government surplus</t>
  </si>
  <si>
    <t>T-G</t>
  </si>
  <si>
    <t>Private sector surplus</t>
  </si>
  <si>
    <t>S-I</t>
  </si>
  <si>
    <t>SNEA.SG04NAC00B08</t>
  </si>
  <si>
    <t>Consumption of Fixed Capital</t>
  </si>
  <si>
    <t>SNEA.SG05NAC00K10</t>
  </si>
  <si>
    <t>SNEA.SG05NAC00P51</t>
  </si>
  <si>
    <t>Errors and omissions</t>
  </si>
  <si>
    <t>2022</t>
  </si>
  <si>
    <t>BOP switched</t>
  </si>
  <si>
    <t>Coeff</t>
  </si>
  <si>
    <t>SE</t>
  </si>
  <si>
    <t>R2</t>
  </si>
  <si>
    <t>F</t>
  </si>
  <si>
    <t>ss</t>
  </si>
  <si>
    <t>t stat</t>
  </si>
  <si>
    <t>Years to March</t>
  </si>
  <si>
    <t>Balance of payments</t>
  </si>
  <si>
    <t>StatsNZ ID</t>
  </si>
  <si>
    <t>National total</t>
  </si>
  <si>
    <t>Private sector</t>
  </si>
  <si>
    <t>Net Saving</t>
  </si>
  <si>
    <t>Gross saving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</si>
</sst>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 Mäo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6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2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2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2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2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2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2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4" fillId="0" borderId="0" xfId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vertical="center" wrapText="1"/>
    </xf>
    <xf numFmtId="3" fontId="1" fillId="0" borderId="0" xfId="0" applyNumberFormat="1" applyFont="1" applyAlignment="1">
      <alignment wrapText="1"/>
    </xf>
    <xf numFmtId="3" fontId="0" fillId="0" borderId="0" xfId="0" applyNumberFormat="1" applyAlignment="1">
      <alignment wrapText="1"/>
    </xf>
    <xf numFmtId="3" fontId="0" fillId="0" borderId="1" xfId="0" applyNumberFormat="1" applyBorder="1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right" vertical="center" wrapText="1"/>
    </xf>
    <xf numFmtId="3" fontId="1" fillId="0" borderId="0" xfId="0" applyNumberFormat="1" applyFont="1"/>
    <xf numFmtId="0" fontId="1" fillId="0" borderId="0" xfId="0" applyFont="1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left" vertical="center" wrapText="1"/>
    </xf>
  </cellXfs>
  <cellStyles count="47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1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Hyperlink" xfId="1" builtinId="8"/>
    <cellStyle name="Hyperlink 2" xfId="2" xr:uid="{ADCB799D-D419-4973-A534-0717782C0796}"/>
    <cellStyle name="Hyperlink 3" xfId="4" xr:uid="{1ABAF0B3-76BA-4CF3-9C04-F89BDCDF160B}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 2" xfId="5" xr:uid="{D2EF096D-DC56-4479-BED8-71CD1E19B41F}"/>
    <cellStyle name="Normal 2 2 3" xfId="3" xr:uid="{BB0C6A16-654C-4F6E-8249-1489CC2B734E}"/>
    <cellStyle name="Note" xfId="20" builtinId="10" customBuiltin="1"/>
    <cellStyle name="Output" xfId="15" builtinId="21" customBuiltin="1"/>
    <cellStyle name="Title" xfId="6" builtinId="15" customBuiltin="1"/>
    <cellStyle name="Total" xfId="22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NZ">
                <a:solidFill>
                  <a:schemeClr val="tx1"/>
                </a:solidFill>
              </a:rPr>
              <a:t>Funding of sectoral balances 1987-2026</a:t>
            </a:r>
          </a:p>
        </c:rich>
      </c:tx>
      <c:layout>
        <c:manualLayout>
          <c:xMode val="edge"/>
          <c:yMode val="edge"/>
          <c:x val="0.3347765758384153"/>
          <c:y val="1.42857142857142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18449272481408"/>
          <c:y val="8.5366754155730529E-2"/>
          <c:w val="0.5827921222010185"/>
          <c:h val="0.81737375328083994"/>
        </c:manualLayout>
      </c:layout>
      <c:barChart>
        <c:barDir val="col"/>
        <c:grouping val="stacked"/>
        <c:varyColors val="0"/>
        <c:ser>
          <c:idx val="0"/>
          <c:order val="0"/>
          <c:tx>
            <c:v>Current account deficit=offshore funding</c:v>
          </c:tx>
          <c:spPr>
            <a:solidFill>
              <a:srgbClr val="7030A0"/>
            </a:solidFill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'Sector balances annual'!$T$19:$T$58</c:f>
              <c:numCache>
                <c:formatCode>0.0%</c:formatCode>
                <c:ptCount val="40"/>
                <c:pt idx="0">
                  <c:v>4.1085017169085296E-2</c:v>
                </c:pt>
                <c:pt idx="1">
                  <c:v>2.8020317031626437E-2</c:v>
                </c:pt>
                <c:pt idx="2">
                  <c:v>8.212040550489891E-4</c:v>
                </c:pt>
                <c:pt idx="3">
                  <c:v>3.3214979567227174E-2</c:v>
                </c:pt>
                <c:pt idx="4">
                  <c:v>2.9658513529481272E-2</c:v>
                </c:pt>
                <c:pt idx="5">
                  <c:v>2.7491906403811227E-2</c:v>
                </c:pt>
                <c:pt idx="6">
                  <c:v>3.089044681965036E-2</c:v>
                </c:pt>
                <c:pt idx="7">
                  <c:v>3.1174520483068908E-2</c:v>
                </c:pt>
                <c:pt idx="8">
                  <c:v>3.7138713926740979E-2</c:v>
                </c:pt>
                <c:pt idx="9">
                  <c:v>4.1678789642129767E-2</c:v>
                </c:pt>
                <c:pt idx="10">
                  <c:v>5.0256674019050256E-2</c:v>
                </c:pt>
                <c:pt idx="11">
                  <c:v>4.0738443925010734E-2</c:v>
                </c:pt>
                <c:pt idx="12">
                  <c:v>2.9636979761481289E-2</c:v>
                </c:pt>
                <c:pt idx="13">
                  <c:v>5.106465658091125E-2</c:v>
                </c:pt>
                <c:pt idx="14">
                  <c:v>2.3072622435100425E-2</c:v>
                </c:pt>
                <c:pt idx="15">
                  <c:v>1.2570700478587856E-2</c:v>
                </c:pt>
                <c:pt idx="16">
                  <c:v>1.9070727395122094E-2</c:v>
                </c:pt>
                <c:pt idx="17">
                  <c:v>2.8075735975972651E-2</c:v>
                </c:pt>
                <c:pt idx="18">
                  <c:v>5.1391378049806223E-2</c:v>
                </c:pt>
                <c:pt idx="19">
                  <c:v>7.8177455090004108E-2</c:v>
                </c:pt>
                <c:pt idx="20">
                  <c:v>6.753331317876328E-2</c:v>
                </c:pt>
                <c:pt idx="21">
                  <c:v>6.6415603756301123E-2</c:v>
                </c:pt>
                <c:pt idx="22">
                  <c:v>7.0896171006263137E-2</c:v>
                </c:pt>
                <c:pt idx="23">
                  <c:v>1.4540226934332802E-2</c:v>
                </c:pt>
                <c:pt idx="24">
                  <c:v>2.7543952593987914E-2</c:v>
                </c:pt>
                <c:pt idx="25">
                  <c:v>3.1415748674010605E-2</c:v>
                </c:pt>
                <c:pt idx="26">
                  <c:v>3.6481977040406496E-2</c:v>
                </c:pt>
                <c:pt idx="27">
                  <c:v>2.565743417068593E-2</c:v>
                </c:pt>
                <c:pt idx="28">
                  <c:v>3.7188499981467525E-2</c:v>
                </c:pt>
                <c:pt idx="29">
                  <c:v>2.7178529627063443E-2</c:v>
                </c:pt>
                <c:pt idx="30">
                  <c:v>2.614237038401326E-2</c:v>
                </c:pt>
                <c:pt idx="31">
                  <c:v>3.2498959469174492E-2</c:v>
                </c:pt>
                <c:pt idx="32">
                  <c:v>4.0124314131745525E-2</c:v>
                </c:pt>
                <c:pt idx="33">
                  <c:v>2.7096131906591929E-2</c:v>
                </c:pt>
                <c:pt idx="34">
                  <c:v>2.7964821294486381E-2</c:v>
                </c:pt>
                <c:pt idx="35">
                  <c:v>6.7689545781459942E-2</c:v>
                </c:pt>
                <c:pt idx="36">
                  <c:v>8.1209265244668774E-2</c:v>
                </c:pt>
                <c:pt idx="37">
                  <c:v>5.5695414206498435E-2</c:v>
                </c:pt>
                <c:pt idx="38">
                  <c:v>4.399796069707082E-2</c:v>
                </c:pt>
                <c:pt idx="39">
                  <c:v>3.0361961952195211E-2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'Sector balances annual'!#REF!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079-4231-87E1-733ACCD4ABDC}"/>
            </c:ext>
          </c:extLst>
        </c:ser>
        <c:ser>
          <c:idx val="1"/>
          <c:order val="1"/>
          <c:tx>
            <c:v>Government surplus, T-G</c:v>
          </c:tx>
          <c:spPr>
            <a:solidFill>
              <a:srgbClr val="FF0000"/>
            </a:solidFill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'Sector balances annual'!$U$19:$U$58</c:f>
              <c:numCache>
                <c:formatCode>0.0%</c:formatCode>
                <c:ptCount val="40"/>
                <c:pt idx="0">
                  <c:v>-1.5219229375528446E-2</c:v>
                </c:pt>
                <c:pt idx="1">
                  <c:v>-4.0664753632973748E-3</c:v>
                </c:pt>
                <c:pt idx="2">
                  <c:v>-6.1165543410545394E-3</c:v>
                </c:pt>
                <c:pt idx="3">
                  <c:v>-1.4390031486567964E-2</c:v>
                </c:pt>
                <c:pt idx="4">
                  <c:v>-3.2205548334580593E-2</c:v>
                </c:pt>
                <c:pt idx="5">
                  <c:v>-3.9849445950569842E-2</c:v>
                </c:pt>
                <c:pt idx="6">
                  <c:v>-3.0954296441022103E-2</c:v>
                </c:pt>
                <c:pt idx="7">
                  <c:v>-5.8370826426710869E-3</c:v>
                </c:pt>
                <c:pt idx="8">
                  <c:v>2.492887742563955E-2</c:v>
                </c:pt>
                <c:pt idx="9">
                  <c:v>2.5260817157820359E-2</c:v>
                </c:pt>
                <c:pt idx="10">
                  <c:v>2.712139345802712E-2</c:v>
                </c:pt>
                <c:pt idx="11">
                  <c:v>1.2202451939130849E-2</c:v>
                </c:pt>
                <c:pt idx="12">
                  <c:v>4.7741186602512494E-4</c:v>
                </c:pt>
                <c:pt idx="13">
                  <c:v>-1.4395605366116454E-3</c:v>
                </c:pt>
                <c:pt idx="14">
                  <c:v>1.6864292926342842E-2</c:v>
                </c:pt>
                <c:pt idx="15">
                  <c:v>1.3285474547827709E-2</c:v>
                </c:pt>
                <c:pt idx="16">
                  <c:v>3.2156885952907582E-2</c:v>
                </c:pt>
                <c:pt idx="17">
                  <c:v>3.2906118946450569E-2</c:v>
                </c:pt>
                <c:pt idx="18">
                  <c:v>3.6529739452248008E-2</c:v>
                </c:pt>
                <c:pt idx="19">
                  <c:v>4.1752333724077405E-2</c:v>
                </c:pt>
                <c:pt idx="20">
                  <c:v>4.8527941210669522E-2</c:v>
                </c:pt>
                <c:pt idx="21">
                  <c:v>3.870940093103984E-2</c:v>
                </c:pt>
                <c:pt idx="22">
                  <c:v>3.7399718711974756E-3</c:v>
                </c:pt>
                <c:pt idx="23">
                  <c:v>-3.0358884838527493E-2</c:v>
                </c:pt>
                <c:pt idx="24">
                  <c:v>-3.3548190879836751E-2</c:v>
                </c:pt>
                <c:pt idx="25">
                  <c:v>-2.5610002016535592E-2</c:v>
                </c:pt>
                <c:pt idx="26">
                  <c:v>-1.6519707519932435E-2</c:v>
                </c:pt>
                <c:pt idx="27">
                  <c:v>-5.9011239622568578E-3</c:v>
                </c:pt>
                <c:pt idx="28">
                  <c:v>6.3010415250991489E-4</c:v>
                </c:pt>
                <c:pt idx="29">
                  <c:v>-6.184945529419594E-4</c:v>
                </c:pt>
                <c:pt idx="30">
                  <c:v>1.5106363385210424E-2</c:v>
                </c:pt>
                <c:pt idx="31">
                  <c:v>1.4877010976310294E-2</c:v>
                </c:pt>
                <c:pt idx="32">
                  <c:v>7.647083813999392E-3</c:v>
                </c:pt>
                <c:pt idx="33">
                  <c:v>-1.3449129825841499E-3</c:v>
                </c:pt>
                <c:pt idx="34">
                  <c:v>-7.2312121331878199E-2</c:v>
                </c:pt>
                <c:pt idx="35">
                  <c:v>-3.6465157250938039E-2</c:v>
                </c:pt>
                <c:pt idx="36">
                  <c:v>-2.454685560060834E-2</c:v>
                </c:pt>
                <c:pt idx="37">
                  <c:v>-3.0678946548977806E-2</c:v>
                </c:pt>
                <c:pt idx="38">
                  <c:v>-3.4098071931776046E-2</c:v>
                </c:pt>
                <c:pt idx="39">
                  <c:v>-3.8657616324322165E-2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'Sector balances annual'!#REF!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079-4231-87E1-733ACCD4ABDC}"/>
            </c:ext>
          </c:extLst>
        </c:ser>
        <c:ser>
          <c:idx val="2"/>
          <c:order val="2"/>
          <c:tx>
            <c:v>Private sector surplus, S-I</c:v>
          </c:tx>
          <c:spPr>
            <a:solidFill>
              <a:srgbClr val="00B0F0"/>
            </a:solidFill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'Sector balances annual'!$V$19:$V$58</c:f>
              <c:numCache>
                <c:formatCode>0.0%</c:formatCode>
                <c:ptCount val="40"/>
                <c:pt idx="0">
                  <c:v>-1.5736890238641658E-2</c:v>
                </c:pt>
                <c:pt idx="1">
                  <c:v>-2.9386038946092347E-2</c:v>
                </c:pt>
                <c:pt idx="2">
                  <c:v>-3.3556096732174209E-3</c:v>
                </c:pt>
                <c:pt idx="3">
                  <c:v>-7.2218128224023582E-3</c:v>
                </c:pt>
                <c:pt idx="4">
                  <c:v>2.6258090774219808E-5</c:v>
                </c:pt>
                <c:pt idx="5">
                  <c:v>1.093622509409628E-2</c:v>
                </c:pt>
                <c:pt idx="6">
                  <c:v>8.36430039969863E-3</c:v>
                </c:pt>
                <c:pt idx="7">
                  <c:v>-7.0210750651195832E-3</c:v>
                </c:pt>
                <c:pt idx="8">
                  <c:v>-4.6260114903085112E-2</c:v>
                </c:pt>
                <c:pt idx="9">
                  <c:v>-5.4646909680369095E-2</c:v>
                </c:pt>
                <c:pt idx="10">
                  <c:v>-6.9366277287069372E-2</c:v>
                </c:pt>
                <c:pt idx="11">
                  <c:v>-4.5136669369842106E-2</c:v>
                </c:pt>
                <c:pt idx="12">
                  <c:v>-2.757755602568663E-2</c:v>
                </c:pt>
                <c:pt idx="13">
                  <c:v>-3.6042003373694016E-2</c:v>
                </c:pt>
                <c:pt idx="14">
                  <c:v>-2.8096028838691913E-2</c:v>
                </c:pt>
                <c:pt idx="15">
                  <c:v>-1.1211075890359874E-2</c:v>
                </c:pt>
                <c:pt idx="16">
                  <c:v>-4.3142157551726942E-2</c:v>
                </c:pt>
                <c:pt idx="17">
                  <c:v>-5.2269172745013907E-2</c:v>
                </c:pt>
                <c:pt idx="18">
                  <c:v>-7.7277932698839924E-2</c:v>
                </c:pt>
                <c:pt idx="19">
                  <c:v>-0.11317871324499654</c:v>
                </c:pt>
                <c:pt idx="20">
                  <c:v>-0.11760773005278947</c:v>
                </c:pt>
                <c:pt idx="21">
                  <c:v>-9.6500297311341215E-2</c:v>
                </c:pt>
                <c:pt idx="22">
                  <c:v>-7.4367497010656286E-2</c:v>
                </c:pt>
                <c:pt idx="23">
                  <c:v>1.1449401858602454E-2</c:v>
                </c:pt>
                <c:pt idx="24">
                  <c:v>1.0232713287811003E-2</c:v>
                </c:pt>
                <c:pt idx="25">
                  <c:v>1.4068852966417648E-4</c:v>
                </c:pt>
                <c:pt idx="26">
                  <c:v>-1.6345284378571658E-2</c:v>
                </c:pt>
                <c:pt idx="27">
                  <c:v>-1.1359878369846716E-2</c:v>
                </c:pt>
                <c:pt idx="28">
                  <c:v>-2.9433688745021971E-2</c:v>
                </c:pt>
                <c:pt idx="29">
                  <c:v>-2.1255857104271136E-2</c:v>
                </c:pt>
                <c:pt idx="30">
                  <c:v>-3.5498664702090434E-2</c:v>
                </c:pt>
                <c:pt idx="31">
                  <c:v>-3.9158356752443099E-2</c:v>
                </c:pt>
                <c:pt idx="32">
                  <c:v>-4.2781185559429932E-2</c:v>
                </c:pt>
                <c:pt idx="33">
                  <c:v>-2.0560163986631255E-2</c:v>
                </c:pt>
                <c:pt idx="34">
                  <c:v>4.5277535423424303E-2</c:v>
                </c:pt>
                <c:pt idx="35">
                  <c:v>-2.4104748470977849E-2</c:v>
                </c:pt>
                <c:pt idx="36">
                  <c:v>-4.9334914271350915E-2</c:v>
                </c:pt>
                <c:pt idx="37">
                  <c:v>-3.3364072960705177E-2</c:v>
                </c:pt>
                <c:pt idx="38">
                  <c:v>-8.574341861327401E-3</c:v>
                </c:pt>
                <c:pt idx="39">
                  <c:v>3.842921418576855E-3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'Sector balances annual'!#REF!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7079-4231-87E1-733ACCD4ABDC}"/>
            </c:ext>
          </c:extLst>
        </c:ser>
        <c:ser>
          <c:idx val="3"/>
          <c:order val="3"/>
          <c:tx>
            <c:v>Errors and omissions</c:v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'Sector balances annual'!$W$19:$W$58</c:f>
              <c:numCache>
                <c:formatCode>0.0%</c:formatCode>
                <c:ptCount val="40"/>
                <c:pt idx="0">
                  <c:v>-1.0128897554915191E-2</c:v>
                </c:pt>
                <c:pt idx="1">
                  <c:v>5.4321972777632843E-3</c:v>
                </c:pt>
                <c:pt idx="2">
                  <c:v>8.6509599592229716E-3</c:v>
                </c:pt>
                <c:pt idx="3">
                  <c:v>-1.160313525825685E-2</c:v>
                </c:pt>
                <c:pt idx="4">
                  <c:v>2.520776714325101E-3</c:v>
                </c:pt>
                <c:pt idx="5">
                  <c:v>1.4213144526623346E-3</c:v>
                </c:pt>
                <c:pt idx="6">
                  <c:v>-8.3004507783268865E-3</c:v>
                </c:pt>
                <c:pt idx="7">
                  <c:v>-1.831636277527824E-2</c:v>
                </c:pt>
                <c:pt idx="8">
                  <c:v>-1.5807476449295421E-2</c:v>
                </c:pt>
                <c:pt idx="9">
                  <c:v>-1.2292697119581024E-2</c:v>
                </c:pt>
                <c:pt idx="10">
                  <c:v>-8.0117901900080002E-3</c:v>
                </c:pt>
                <c:pt idx="11">
                  <c:v>-7.8042264942994738E-3</c:v>
                </c:pt>
                <c:pt idx="12">
                  <c:v>-2.5368356018197827E-3</c:v>
                </c:pt>
                <c:pt idx="13">
                  <c:v>-1.358309267060559E-2</c:v>
                </c:pt>
                <c:pt idx="14">
                  <c:v>-1.1840886522751354E-2</c:v>
                </c:pt>
                <c:pt idx="15">
                  <c:v>-1.4645099136055693E-2</c:v>
                </c:pt>
                <c:pt idx="16">
                  <c:v>-8.0854557963027374E-3</c:v>
                </c:pt>
                <c:pt idx="17">
                  <c:v>-8.7126821774093158E-3</c:v>
                </c:pt>
                <c:pt idx="18">
                  <c:v>-1.0643184803214301E-2</c:v>
                </c:pt>
                <c:pt idx="19">
                  <c:v>-6.7510755690849689E-3</c:v>
                </c:pt>
                <c:pt idx="20">
                  <c:v>1.5464756633566806E-3</c:v>
                </c:pt>
                <c:pt idx="21">
                  <c:v>-8.6247073759997406E-3</c:v>
                </c:pt>
                <c:pt idx="22">
                  <c:v>-2.6864586680432068E-4</c:v>
                </c:pt>
                <c:pt idx="23">
                  <c:v>4.3692560455922368E-3</c:v>
                </c:pt>
                <c:pt idx="24">
                  <c:v>-4.2284750019621672E-3</c:v>
                </c:pt>
                <c:pt idx="25">
                  <c:v>-5.9464351871391886E-3</c:v>
                </c:pt>
                <c:pt idx="26">
                  <c:v>-3.6169851419024027E-3</c:v>
                </c:pt>
                <c:pt idx="27">
                  <c:v>-8.3964318385823557E-3</c:v>
                </c:pt>
                <c:pt idx="28">
                  <c:v>-8.3849153889554683E-3</c:v>
                </c:pt>
                <c:pt idx="29">
                  <c:v>-5.3041779698503461E-3</c:v>
                </c:pt>
                <c:pt idx="30">
                  <c:v>-5.7500690671332469E-3</c:v>
                </c:pt>
                <c:pt idx="31">
                  <c:v>-8.2176136930416852E-3</c:v>
                </c:pt>
                <c:pt idx="32">
                  <c:v>-4.9902123863149878E-3</c:v>
                </c:pt>
                <c:pt idx="33">
                  <c:v>-5.1910549373765241E-3</c:v>
                </c:pt>
                <c:pt idx="34">
                  <c:v>-9.3023538603248523E-4</c:v>
                </c:pt>
                <c:pt idx="35">
                  <c:v>-7.1196400595440537E-3</c:v>
                </c:pt>
                <c:pt idx="36">
                  <c:v>-7.3274953727095193E-3</c:v>
                </c:pt>
                <c:pt idx="37">
                  <c:v>8.3476053031845479E-3</c:v>
                </c:pt>
                <c:pt idx="38">
                  <c:v>-1.3255469039673735E-3</c:v>
                </c:pt>
                <c:pt idx="39">
                  <c:v>4.4527329535500992E-3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'Sector balances annual'!#REF!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7079-4231-87E1-733ACCD4A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"/>
        <c:overlap val="100"/>
        <c:axId val="1794332495"/>
        <c:axId val="1794337071"/>
      </c:barChart>
      <c:catAx>
        <c:axId val="1794332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4337071"/>
        <c:crosses val="autoZero"/>
        <c:auto val="1"/>
        <c:lblAlgn val="ctr"/>
        <c:lblOffset val="100"/>
        <c:tickLblSkip val="1"/>
        <c:noMultiLvlLbl val="0"/>
      </c:catAx>
      <c:valAx>
        <c:axId val="1794337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% of GDP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4332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062862788744163"/>
          <c:y val="0.16452860892388452"/>
          <c:w val="0.28058016433559291"/>
          <c:h val="0.524475940507436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NZ">
                <a:solidFill>
                  <a:schemeClr val="tx1"/>
                </a:solidFill>
              </a:rPr>
              <a:t>Government surplus v current account balance 1981-2023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34"/>
              <c:tx>
                <c:rich>
                  <a:bodyPr/>
                  <a:lstStyle/>
                  <a:p>
                    <a:r>
                      <a:rPr lang="en-US"/>
                      <a:t>2021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D8C9-4678-A305-37DF5AFF4D49}"/>
                </c:ext>
              </c:extLst>
            </c:dLbl>
            <c:dLbl>
              <c:idx val="35"/>
              <c:layout>
                <c:manualLayout>
                  <c:x val="-7.4766340468254066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D193-4115-9E8B-D60C7B1B06DA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r>
                      <a:rPr lang="en-US"/>
                      <a:t>2023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D193-4115-9E8B-D60C7B1B06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'Sector balances annual'!$U$19:$U$58</c:f>
              <c:numCache>
                <c:formatCode>0.0%</c:formatCode>
                <c:ptCount val="40"/>
                <c:pt idx="0">
                  <c:v>-1.5219229375528446E-2</c:v>
                </c:pt>
                <c:pt idx="1">
                  <c:v>-4.0664753632973748E-3</c:v>
                </c:pt>
                <c:pt idx="2">
                  <c:v>-6.1165543410545394E-3</c:v>
                </c:pt>
                <c:pt idx="3">
                  <c:v>-1.4390031486567964E-2</c:v>
                </c:pt>
                <c:pt idx="4">
                  <c:v>-3.2205548334580593E-2</c:v>
                </c:pt>
                <c:pt idx="5">
                  <c:v>-3.9849445950569842E-2</c:v>
                </c:pt>
                <c:pt idx="6">
                  <c:v>-3.0954296441022103E-2</c:v>
                </c:pt>
                <c:pt idx="7">
                  <c:v>-5.8370826426710869E-3</c:v>
                </c:pt>
                <c:pt idx="8">
                  <c:v>2.492887742563955E-2</c:v>
                </c:pt>
                <c:pt idx="9">
                  <c:v>2.5260817157820359E-2</c:v>
                </c:pt>
                <c:pt idx="10">
                  <c:v>2.712139345802712E-2</c:v>
                </c:pt>
                <c:pt idx="11">
                  <c:v>1.2202451939130849E-2</c:v>
                </c:pt>
                <c:pt idx="12">
                  <c:v>4.7741186602512494E-4</c:v>
                </c:pt>
                <c:pt idx="13">
                  <c:v>-1.4395605366116454E-3</c:v>
                </c:pt>
                <c:pt idx="14">
                  <c:v>1.6864292926342842E-2</c:v>
                </c:pt>
                <c:pt idx="15">
                  <c:v>1.3285474547827709E-2</c:v>
                </c:pt>
                <c:pt idx="16">
                  <c:v>3.2156885952907582E-2</c:v>
                </c:pt>
                <c:pt idx="17">
                  <c:v>3.2906118946450569E-2</c:v>
                </c:pt>
                <c:pt idx="18">
                  <c:v>3.6529739452248008E-2</c:v>
                </c:pt>
                <c:pt idx="19">
                  <c:v>4.1752333724077405E-2</c:v>
                </c:pt>
                <c:pt idx="20">
                  <c:v>4.8527941210669522E-2</c:v>
                </c:pt>
                <c:pt idx="21">
                  <c:v>3.870940093103984E-2</c:v>
                </c:pt>
                <c:pt idx="22">
                  <c:v>3.7399718711974756E-3</c:v>
                </c:pt>
                <c:pt idx="23">
                  <c:v>-3.0358884838527493E-2</c:v>
                </c:pt>
                <c:pt idx="24">
                  <c:v>-3.3548190879836751E-2</c:v>
                </c:pt>
                <c:pt idx="25">
                  <c:v>-2.5610002016535592E-2</c:v>
                </c:pt>
                <c:pt idx="26">
                  <c:v>-1.6519707519932435E-2</c:v>
                </c:pt>
                <c:pt idx="27">
                  <c:v>-5.9011239622568578E-3</c:v>
                </c:pt>
                <c:pt idx="28">
                  <c:v>6.3010415250991489E-4</c:v>
                </c:pt>
                <c:pt idx="29">
                  <c:v>-6.184945529419594E-4</c:v>
                </c:pt>
                <c:pt idx="30">
                  <c:v>1.5106363385210424E-2</c:v>
                </c:pt>
                <c:pt idx="31">
                  <c:v>1.4877010976310294E-2</c:v>
                </c:pt>
                <c:pt idx="32">
                  <c:v>7.647083813999392E-3</c:v>
                </c:pt>
                <c:pt idx="33">
                  <c:v>-1.3449129825841499E-3</c:v>
                </c:pt>
                <c:pt idx="34">
                  <c:v>-7.2312121331878199E-2</c:v>
                </c:pt>
                <c:pt idx="35">
                  <c:v>-3.6465157250938039E-2</c:v>
                </c:pt>
                <c:pt idx="36">
                  <c:v>-2.454685560060834E-2</c:v>
                </c:pt>
                <c:pt idx="37">
                  <c:v>-3.0678946548977806E-2</c:v>
                </c:pt>
                <c:pt idx="38">
                  <c:v>-3.4098071931776046E-2</c:v>
                </c:pt>
                <c:pt idx="39">
                  <c:v>-3.8657616324322165E-2</c:v>
                </c:pt>
              </c:numCache>
            </c:numRef>
          </c:xVal>
          <c:yVal>
            <c:numRef>
              <c:f>'Sector balances annual'!$X$19:$X$58</c:f>
              <c:numCache>
                <c:formatCode>0.0%</c:formatCode>
                <c:ptCount val="40"/>
                <c:pt idx="0">
                  <c:v>-4.1085017169085296E-2</c:v>
                </c:pt>
                <c:pt idx="1">
                  <c:v>-2.8020317031626437E-2</c:v>
                </c:pt>
                <c:pt idx="2">
                  <c:v>-8.212040550489891E-4</c:v>
                </c:pt>
                <c:pt idx="3">
                  <c:v>-3.3214979567227174E-2</c:v>
                </c:pt>
                <c:pt idx="4">
                  <c:v>-2.9658513529481272E-2</c:v>
                </c:pt>
                <c:pt idx="5">
                  <c:v>-2.7491906403811227E-2</c:v>
                </c:pt>
                <c:pt idx="6">
                  <c:v>-3.089044681965036E-2</c:v>
                </c:pt>
                <c:pt idx="7">
                  <c:v>-3.1174520483068908E-2</c:v>
                </c:pt>
                <c:pt idx="8">
                  <c:v>-3.7138713926740979E-2</c:v>
                </c:pt>
                <c:pt idx="9">
                  <c:v>-4.1678789642129767E-2</c:v>
                </c:pt>
                <c:pt idx="10">
                  <c:v>-5.0256674019050256E-2</c:v>
                </c:pt>
                <c:pt idx="11">
                  <c:v>-4.0738443925010734E-2</c:v>
                </c:pt>
                <c:pt idx="12">
                  <c:v>-2.9636979761481289E-2</c:v>
                </c:pt>
                <c:pt idx="13">
                  <c:v>-5.106465658091125E-2</c:v>
                </c:pt>
                <c:pt idx="14">
                  <c:v>-2.3072622435100425E-2</c:v>
                </c:pt>
                <c:pt idx="15">
                  <c:v>-1.2570700478587856E-2</c:v>
                </c:pt>
                <c:pt idx="16">
                  <c:v>-1.9070727395122094E-2</c:v>
                </c:pt>
                <c:pt idx="17">
                  <c:v>-2.8075735975972651E-2</c:v>
                </c:pt>
                <c:pt idx="18">
                  <c:v>-5.1391378049806223E-2</c:v>
                </c:pt>
                <c:pt idx="19">
                  <c:v>-7.8177455090004108E-2</c:v>
                </c:pt>
                <c:pt idx="20">
                  <c:v>-6.753331317876328E-2</c:v>
                </c:pt>
                <c:pt idx="21">
                  <c:v>-6.6415603756301123E-2</c:v>
                </c:pt>
                <c:pt idx="22">
                  <c:v>-7.0896171006263137E-2</c:v>
                </c:pt>
                <c:pt idx="23">
                  <c:v>-1.4540226934332802E-2</c:v>
                </c:pt>
                <c:pt idx="24">
                  <c:v>-2.7543952593987914E-2</c:v>
                </c:pt>
                <c:pt idx="25">
                  <c:v>-3.1415748674010605E-2</c:v>
                </c:pt>
                <c:pt idx="26">
                  <c:v>-3.6481977040406496E-2</c:v>
                </c:pt>
                <c:pt idx="27">
                  <c:v>-2.565743417068593E-2</c:v>
                </c:pt>
                <c:pt idx="28">
                  <c:v>-3.7188499981467525E-2</c:v>
                </c:pt>
                <c:pt idx="29">
                  <c:v>-2.7178529627063443E-2</c:v>
                </c:pt>
                <c:pt idx="30">
                  <c:v>-2.614237038401326E-2</c:v>
                </c:pt>
                <c:pt idx="31">
                  <c:v>-3.2498959469174492E-2</c:v>
                </c:pt>
                <c:pt idx="32">
                  <c:v>-4.0124314131745525E-2</c:v>
                </c:pt>
                <c:pt idx="33">
                  <c:v>-2.7096131906591929E-2</c:v>
                </c:pt>
                <c:pt idx="34">
                  <c:v>-2.7964821294486381E-2</c:v>
                </c:pt>
                <c:pt idx="35">
                  <c:v>-6.7689545781459942E-2</c:v>
                </c:pt>
                <c:pt idx="36">
                  <c:v>-8.1209265244668774E-2</c:v>
                </c:pt>
                <c:pt idx="37">
                  <c:v>-5.5695414206498435E-2</c:v>
                </c:pt>
                <c:pt idx="38">
                  <c:v>-4.399796069707082E-2</c:v>
                </c:pt>
                <c:pt idx="39">
                  <c:v>-3.0361961952195211E-2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AC-4895-87F4-7485C0BE4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34111"/>
        <c:axId val="26543263"/>
      </c:scatterChart>
      <c:valAx>
        <c:axId val="26534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Government surplus T-G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43263"/>
        <c:crosses val="autoZero"/>
        <c:crossBetween val="midCat"/>
      </c:valAx>
      <c:valAx>
        <c:axId val="26543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Current account balance X-M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34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NZ">
                <a:solidFill>
                  <a:schemeClr val="tx1"/>
                </a:solidFill>
              </a:rPr>
              <a:t>Government surplus v private sector net saving 1981-2023</a:t>
            </a:r>
          </a:p>
        </c:rich>
      </c:tx>
      <c:layout>
        <c:manualLayout>
          <c:xMode val="edge"/>
          <c:yMode val="edge"/>
          <c:x val="0.15290420983746814"/>
          <c:y val="1.85442717474661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0"/>
              <c:tx>
                <c:rich>
                  <a:bodyPr/>
                  <a:lstStyle/>
                  <a:p>
                    <a:r>
                      <a:rPr lang="en-US"/>
                      <a:t>2007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8FFE-4BBA-A856-55CAB4B58232}"/>
                </c:ext>
              </c:extLst>
            </c:dLbl>
            <c:dLbl>
              <c:idx val="22"/>
              <c:layout>
                <c:manualLayout>
                  <c:x val="-4.9751253525924227E-3"/>
                  <c:y val="3.7088543494932305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2009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F24-40B3-8A80-9CDDDE62ED85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r>
                      <a:rPr lang="en-US"/>
                      <a:t>2021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3119-4618-8893-6B59B2291BA8}"/>
                </c:ext>
              </c:extLst>
            </c:dLbl>
            <c:dLbl>
              <c:idx val="35"/>
              <c:layout>
                <c:manualLayout>
                  <c:x val="-5.5970062281126401E-2"/>
                  <c:y val="2.4107553271705995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2022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0995042698915396E-2"/>
                      <c:h val="5.1868474095550593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2F24-40B3-8A80-9CDDDE62ED85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r>
                      <a:rPr lang="en-US"/>
                      <a:t>2023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2F24-40B3-8A80-9CDDDE62ED85}"/>
                </c:ext>
              </c:extLst>
            </c:dLbl>
            <c:dLbl>
              <c:idx val="39"/>
              <c:layout>
                <c:manualLayout>
                  <c:x val="-0.10519395134779755"/>
                  <c:y val="-7.246376811594203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8FFE-4BBA-A856-55CAB4B582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'Sector balances annual'!$U$19:$U$58</c:f>
              <c:numCache>
                <c:formatCode>0.0%</c:formatCode>
                <c:ptCount val="40"/>
                <c:pt idx="0">
                  <c:v>-1.5219229375528446E-2</c:v>
                </c:pt>
                <c:pt idx="1">
                  <c:v>-4.0664753632973748E-3</c:v>
                </c:pt>
                <c:pt idx="2">
                  <c:v>-6.1165543410545394E-3</c:v>
                </c:pt>
                <c:pt idx="3">
                  <c:v>-1.4390031486567964E-2</c:v>
                </c:pt>
                <c:pt idx="4">
                  <c:v>-3.2205548334580593E-2</c:v>
                </c:pt>
                <c:pt idx="5">
                  <c:v>-3.9849445950569842E-2</c:v>
                </c:pt>
                <c:pt idx="6">
                  <c:v>-3.0954296441022103E-2</c:v>
                </c:pt>
                <c:pt idx="7">
                  <c:v>-5.8370826426710869E-3</c:v>
                </c:pt>
                <c:pt idx="8">
                  <c:v>2.492887742563955E-2</c:v>
                </c:pt>
                <c:pt idx="9">
                  <c:v>2.5260817157820359E-2</c:v>
                </c:pt>
                <c:pt idx="10">
                  <c:v>2.712139345802712E-2</c:v>
                </c:pt>
                <c:pt idx="11">
                  <c:v>1.2202451939130849E-2</c:v>
                </c:pt>
                <c:pt idx="12">
                  <c:v>4.7741186602512494E-4</c:v>
                </c:pt>
                <c:pt idx="13">
                  <c:v>-1.4395605366116454E-3</c:v>
                </c:pt>
                <c:pt idx="14">
                  <c:v>1.6864292926342842E-2</c:v>
                </c:pt>
                <c:pt idx="15">
                  <c:v>1.3285474547827709E-2</c:v>
                </c:pt>
                <c:pt idx="16">
                  <c:v>3.2156885952907582E-2</c:v>
                </c:pt>
                <c:pt idx="17">
                  <c:v>3.2906118946450569E-2</c:v>
                </c:pt>
                <c:pt idx="18">
                  <c:v>3.6529739452248008E-2</c:v>
                </c:pt>
                <c:pt idx="19">
                  <c:v>4.1752333724077405E-2</c:v>
                </c:pt>
                <c:pt idx="20">
                  <c:v>4.8527941210669522E-2</c:v>
                </c:pt>
                <c:pt idx="21">
                  <c:v>3.870940093103984E-2</c:v>
                </c:pt>
                <c:pt idx="22">
                  <c:v>3.7399718711974756E-3</c:v>
                </c:pt>
                <c:pt idx="23">
                  <c:v>-3.0358884838527493E-2</c:v>
                </c:pt>
                <c:pt idx="24">
                  <c:v>-3.3548190879836751E-2</c:v>
                </c:pt>
                <c:pt idx="25">
                  <c:v>-2.5610002016535592E-2</c:v>
                </c:pt>
                <c:pt idx="26">
                  <c:v>-1.6519707519932435E-2</c:v>
                </c:pt>
                <c:pt idx="27">
                  <c:v>-5.9011239622568578E-3</c:v>
                </c:pt>
                <c:pt idx="28">
                  <c:v>6.3010415250991489E-4</c:v>
                </c:pt>
                <c:pt idx="29">
                  <c:v>-6.184945529419594E-4</c:v>
                </c:pt>
                <c:pt idx="30">
                  <c:v>1.5106363385210424E-2</c:v>
                </c:pt>
                <c:pt idx="31">
                  <c:v>1.4877010976310294E-2</c:v>
                </c:pt>
                <c:pt idx="32">
                  <c:v>7.647083813999392E-3</c:v>
                </c:pt>
                <c:pt idx="33">
                  <c:v>-1.3449129825841499E-3</c:v>
                </c:pt>
                <c:pt idx="34">
                  <c:v>-7.2312121331878199E-2</c:v>
                </c:pt>
                <c:pt idx="35">
                  <c:v>-3.6465157250938039E-2</c:v>
                </c:pt>
                <c:pt idx="36">
                  <c:v>-2.454685560060834E-2</c:v>
                </c:pt>
                <c:pt idx="37">
                  <c:v>-3.0678946548977806E-2</c:v>
                </c:pt>
                <c:pt idx="38">
                  <c:v>-3.4098071931776046E-2</c:v>
                </c:pt>
                <c:pt idx="39">
                  <c:v>-3.8657616324322165E-2</c:v>
                </c:pt>
              </c:numCache>
            </c:numRef>
          </c:xVal>
          <c:yVal>
            <c:numRef>
              <c:f>'Sector balances annual'!$V$19:$V$58</c:f>
              <c:numCache>
                <c:formatCode>0.0%</c:formatCode>
                <c:ptCount val="40"/>
                <c:pt idx="0">
                  <c:v>-1.5736890238641658E-2</c:v>
                </c:pt>
                <c:pt idx="1">
                  <c:v>-2.9386038946092347E-2</c:v>
                </c:pt>
                <c:pt idx="2">
                  <c:v>-3.3556096732174209E-3</c:v>
                </c:pt>
                <c:pt idx="3">
                  <c:v>-7.2218128224023582E-3</c:v>
                </c:pt>
                <c:pt idx="4">
                  <c:v>2.6258090774219808E-5</c:v>
                </c:pt>
                <c:pt idx="5">
                  <c:v>1.093622509409628E-2</c:v>
                </c:pt>
                <c:pt idx="6">
                  <c:v>8.36430039969863E-3</c:v>
                </c:pt>
                <c:pt idx="7">
                  <c:v>-7.0210750651195832E-3</c:v>
                </c:pt>
                <c:pt idx="8">
                  <c:v>-4.6260114903085112E-2</c:v>
                </c:pt>
                <c:pt idx="9">
                  <c:v>-5.4646909680369095E-2</c:v>
                </c:pt>
                <c:pt idx="10">
                  <c:v>-6.9366277287069372E-2</c:v>
                </c:pt>
                <c:pt idx="11">
                  <c:v>-4.5136669369842106E-2</c:v>
                </c:pt>
                <c:pt idx="12">
                  <c:v>-2.757755602568663E-2</c:v>
                </c:pt>
                <c:pt idx="13">
                  <c:v>-3.6042003373694016E-2</c:v>
                </c:pt>
                <c:pt idx="14">
                  <c:v>-2.8096028838691913E-2</c:v>
                </c:pt>
                <c:pt idx="15">
                  <c:v>-1.1211075890359874E-2</c:v>
                </c:pt>
                <c:pt idx="16">
                  <c:v>-4.3142157551726942E-2</c:v>
                </c:pt>
                <c:pt idx="17">
                  <c:v>-5.2269172745013907E-2</c:v>
                </c:pt>
                <c:pt idx="18">
                  <c:v>-7.7277932698839924E-2</c:v>
                </c:pt>
                <c:pt idx="19">
                  <c:v>-0.11317871324499654</c:v>
                </c:pt>
                <c:pt idx="20">
                  <c:v>-0.11760773005278947</c:v>
                </c:pt>
                <c:pt idx="21">
                  <c:v>-9.6500297311341215E-2</c:v>
                </c:pt>
                <c:pt idx="22">
                  <c:v>-7.4367497010656286E-2</c:v>
                </c:pt>
                <c:pt idx="23">
                  <c:v>1.1449401858602454E-2</c:v>
                </c:pt>
                <c:pt idx="24">
                  <c:v>1.0232713287811003E-2</c:v>
                </c:pt>
                <c:pt idx="25">
                  <c:v>1.4068852966417648E-4</c:v>
                </c:pt>
                <c:pt idx="26">
                  <c:v>-1.6345284378571658E-2</c:v>
                </c:pt>
                <c:pt idx="27">
                  <c:v>-1.1359878369846716E-2</c:v>
                </c:pt>
                <c:pt idx="28">
                  <c:v>-2.9433688745021971E-2</c:v>
                </c:pt>
                <c:pt idx="29">
                  <c:v>-2.1255857104271136E-2</c:v>
                </c:pt>
                <c:pt idx="30">
                  <c:v>-3.5498664702090434E-2</c:v>
                </c:pt>
                <c:pt idx="31">
                  <c:v>-3.9158356752443099E-2</c:v>
                </c:pt>
                <c:pt idx="32">
                  <c:v>-4.2781185559429932E-2</c:v>
                </c:pt>
                <c:pt idx="33">
                  <c:v>-2.0560163986631255E-2</c:v>
                </c:pt>
                <c:pt idx="34">
                  <c:v>4.5277535423424303E-2</c:v>
                </c:pt>
                <c:pt idx="35">
                  <c:v>-2.4104748470977849E-2</c:v>
                </c:pt>
                <c:pt idx="36">
                  <c:v>-4.9334914271350915E-2</c:v>
                </c:pt>
                <c:pt idx="37">
                  <c:v>-3.3364072960705177E-2</c:v>
                </c:pt>
                <c:pt idx="38">
                  <c:v>-8.574341861327401E-3</c:v>
                </c:pt>
                <c:pt idx="39">
                  <c:v>3.842921418576855E-3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3B-4ED2-AAC9-7EE659523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34111"/>
        <c:axId val="26543263"/>
      </c:scatterChart>
      <c:valAx>
        <c:axId val="26534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Government surplus T-G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43263"/>
        <c:crosses val="autoZero"/>
        <c:crossBetween val="midCat"/>
      </c:valAx>
      <c:valAx>
        <c:axId val="26543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Private net</a:t>
                </a:r>
                <a:r>
                  <a:rPr lang="en-US" sz="1200" baseline="0">
                    <a:solidFill>
                      <a:schemeClr val="tx1"/>
                    </a:solidFill>
                  </a:rPr>
                  <a:t> saving S-I</a:t>
                </a:r>
                <a:endParaRPr lang="en-US" sz="1200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34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NZ">
                <a:solidFill>
                  <a:schemeClr val="tx1"/>
                </a:solidFill>
              </a:rPr>
              <a:t>Private savings v current account balance 1981-2023</a:t>
            </a:r>
          </a:p>
        </c:rich>
      </c:tx>
      <c:layout>
        <c:manualLayout>
          <c:xMode val="edge"/>
          <c:yMode val="edge"/>
          <c:x val="0.20992987377279107"/>
          <c:y val="2.336618935398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34"/>
              <c:layout>
                <c:manualLayout>
                  <c:x val="4.9937578027465668E-3"/>
                  <c:y val="-3.3997438795707195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38FB-4F13-879D-0C4CBFE142E8}"/>
                </c:ext>
              </c:extLst>
            </c:dLbl>
            <c:dLbl>
              <c:idx val="35"/>
              <c:layout>
                <c:manualLayout>
                  <c:x val="-1.248439450686650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E08C-41AC-BD0E-446DBC791C57}"/>
                </c:ext>
              </c:extLst>
            </c:dLbl>
            <c:dLbl>
              <c:idx val="36"/>
              <c:layout>
                <c:manualLayout>
                  <c:x val="-7.4906367041198503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E08C-41AC-BD0E-446DBC791C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'Sector balances annual'!$V$19:$V$58</c:f>
              <c:numCache>
                <c:formatCode>0.0%</c:formatCode>
                <c:ptCount val="40"/>
                <c:pt idx="0">
                  <c:v>-1.5736890238641658E-2</c:v>
                </c:pt>
                <c:pt idx="1">
                  <c:v>-2.9386038946092347E-2</c:v>
                </c:pt>
                <c:pt idx="2">
                  <c:v>-3.3556096732174209E-3</c:v>
                </c:pt>
                <c:pt idx="3">
                  <c:v>-7.2218128224023582E-3</c:v>
                </c:pt>
                <c:pt idx="4">
                  <c:v>2.6258090774219808E-5</c:v>
                </c:pt>
                <c:pt idx="5">
                  <c:v>1.093622509409628E-2</c:v>
                </c:pt>
                <c:pt idx="6">
                  <c:v>8.36430039969863E-3</c:v>
                </c:pt>
                <c:pt idx="7">
                  <c:v>-7.0210750651195832E-3</c:v>
                </c:pt>
                <c:pt idx="8">
                  <c:v>-4.6260114903085112E-2</c:v>
                </c:pt>
                <c:pt idx="9">
                  <c:v>-5.4646909680369095E-2</c:v>
                </c:pt>
                <c:pt idx="10">
                  <c:v>-6.9366277287069372E-2</c:v>
                </c:pt>
                <c:pt idx="11">
                  <c:v>-4.5136669369842106E-2</c:v>
                </c:pt>
                <c:pt idx="12">
                  <c:v>-2.757755602568663E-2</c:v>
                </c:pt>
                <c:pt idx="13">
                  <c:v>-3.6042003373694016E-2</c:v>
                </c:pt>
                <c:pt idx="14">
                  <c:v>-2.8096028838691913E-2</c:v>
                </c:pt>
                <c:pt idx="15">
                  <c:v>-1.1211075890359874E-2</c:v>
                </c:pt>
                <c:pt idx="16">
                  <c:v>-4.3142157551726942E-2</c:v>
                </c:pt>
                <c:pt idx="17">
                  <c:v>-5.2269172745013907E-2</c:v>
                </c:pt>
                <c:pt idx="18">
                  <c:v>-7.7277932698839924E-2</c:v>
                </c:pt>
                <c:pt idx="19">
                  <c:v>-0.11317871324499654</c:v>
                </c:pt>
                <c:pt idx="20">
                  <c:v>-0.11760773005278947</c:v>
                </c:pt>
                <c:pt idx="21">
                  <c:v>-9.6500297311341215E-2</c:v>
                </c:pt>
                <c:pt idx="22">
                  <c:v>-7.4367497010656286E-2</c:v>
                </c:pt>
                <c:pt idx="23">
                  <c:v>1.1449401858602454E-2</c:v>
                </c:pt>
                <c:pt idx="24">
                  <c:v>1.0232713287811003E-2</c:v>
                </c:pt>
                <c:pt idx="25">
                  <c:v>1.4068852966417648E-4</c:v>
                </c:pt>
                <c:pt idx="26">
                  <c:v>-1.6345284378571658E-2</c:v>
                </c:pt>
                <c:pt idx="27">
                  <c:v>-1.1359878369846716E-2</c:v>
                </c:pt>
                <c:pt idx="28">
                  <c:v>-2.9433688745021971E-2</c:v>
                </c:pt>
                <c:pt idx="29">
                  <c:v>-2.1255857104271136E-2</c:v>
                </c:pt>
                <c:pt idx="30">
                  <c:v>-3.5498664702090434E-2</c:v>
                </c:pt>
                <c:pt idx="31">
                  <c:v>-3.9158356752443099E-2</c:v>
                </c:pt>
                <c:pt idx="32">
                  <c:v>-4.2781185559429932E-2</c:v>
                </c:pt>
                <c:pt idx="33">
                  <c:v>-2.0560163986631255E-2</c:v>
                </c:pt>
                <c:pt idx="34">
                  <c:v>4.5277535423424303E-2</c:v>
                </c:pt>
                <c:pt idx="35">
                  <c:v>-2.4104748470977849E-2</c:v>
                </c:pt>
                <c:pt idx="36">
                  <c:v>-4.9334914271350915E-2</c:v>
                </c:pt>
                <c:pt idx="37">
                  <c:v>-3.3364072960705177E-2</c:v>
                </c:pt>
                <c:pt idx="38">
                  <c:v>-8.574341861327401E-3</c:v>
                </c:pt>
                <c:pt idx="39">
                  <c:v>3.842921418576855E-3</c:v>
                </c:pt>
              </c:numCache>
            </c:numRef>
          </c:xVal>
          <c:yVal>
            <c:numRef>
              <c:f>'Sector balances annual'!$X$19:$X$58</c:f>
              <c:numCache>
                <c:formatCode>0.0%</c:formatCode>
                <c:ptCount val="40"/>
                <c:pt idx="0">
                  <c:v>-4.1085017169085296E-2</c:v>
                </c:pt>
                <c:pt idx="1">
                  <c:v>-2.8020317031626437E-2</c:v>
                </c:pt>
                <c:pt idx="2">
                  <c:v>-8.212040550489891E-4</c:v>
                </c:pt>
                <c:pt idx="3">
                  <c:v>-3.3214979567227174E-2</c:v>
                </c:pt>
                <c:pt idx="4">
                  <c:v>-2.9658513529481272E-2</c:v>
                </c:pt>
                <c:pt idx="5">
                  <c:v>-2.7491906403811227E-2</c:v>
                </c:pt>
                <c:pt idx="6">
                  <c:v>-3.089044681965036E-2</c:v>
                </c:pt>
                <c:pt idx="7">
                  <c:v>-3.1174520483068908E-2</c:v>
                </c:pt>
                <c:pt idx="8">
                  <c:v>-3.7138713926740979E-2</c:v>
                </c:pt>
                <c:pt idx="9">
                  <c:v>-4.1678789642129767E-2</c:v>
                </c:pt>
                <c:pt idx="10">
                  <c:v>-5.0256674019050256E-2</c:v>
                </c:pt>
                <c:pt idx="11">
                  <c:v>-4.0738443925010734E-2</c:v>
                </c:pt>
                <c:pt idx="12">
                  <c:v>-2.9636979761481289E-2</c:v>
                </c:pt>
                <c:pt idx="13">
                  <c:v>-5.106465658091125E-2</c:v>
                </c:pt>
                <c:pt idx="14">
                  <c:v>-2.3072622435100425E-2</c:v>
                </c:pt>
                <c:pt idx="15">
                  <c:v>-1.2570700478587856E-2</c:v>
                </c:pt>
                <c:pt idx="16">
                  <c:v>-1.9070727395122094E-2</c:v>
                </c:pt>
                <c:pt idx="17">
                  <c:v>-2.8075735975972651E-2</c:v>
                </c:pt>
                <c:pt idx="18">
                  <c:v>-5.1391378049806223E-2</c:v>
                </c:pt>
                <c:pt idx="19">
                  <c:v>-7.8177455090004108E-2</c:v>
                </c:pt>
                <c:pt idx="20">
                  <c:v>-6.753331317876328E-2</c:v>
                </c:pt>
                <c:pt idx="21">
                  <c:v>-6.6415603756301123E-2</c:v>
                </c:pt>
                <c:pt idx="22">
                  <c:v>-7.0896171006263137E-2</c:v>
                </c:pt>
                <c:pt idx="23">
                  <c:v>-1.4540226934332802E-2</c:v>
                </c:pt>
                <c:pt idx="24">
                  <c:v>-2.7543952593987914E-2</c:v>
                </c:pt>
                <c:pt idx="25">
                  <c:v>-3.1415748674010605E-2</c:v>
                </c:pt>
                <c:pt idx="26">
                  <c:v>-3.6481977040406496E-2</c:v>
                </c:pt>
                <c:pt idx="27">
                  <c:v>-2.565743417068593E-2</c:v>
                </c:pt>
                <c:pt idx="28">
                  <c:v>-3.7188499981467525E-2</c:v>
                </c:pt>
                <c:pt idx="29">
                  <c:v>-2.7178529627063443E-2</c:v>
                </c:pt>
                <c:pt idx="30">
                  <c:v>-2.614237038401326E-2</c:v>
                </c:pt>
                <c:pt idx="31">
                  <c:v>-3.2498959469174492E-2</c:v>
                </c:pt>
                <c:pt idx="32">
                  <c:v>-4.0124314131745525E-2</c:v>
                </c:pt>
                <c:pt idx="33">
                  <c:v>-2.7096131906591929E-2</c:v>
                </c:pt>
                <c:pt idx="34">
                  <c:v>-2.7964821294486381E-2</c:v>
                </c:pt>
                <c:pt idx="35">
                  <c:v>-6.7689545781459942E-2</c:v>
                </c:pt>
                <c:pt idx="36">
                  <c:v>-8.1209265244668774E-2</c:v>
                </c:pt>
                <c:pt idx="37">
                  <c:v>-5.5695414206498435E-2</c:v>
                </c:pt>
                <c:pt idx="38">
                  <c:v>-4.399796069707082E-2</c:v>
                </c:pt>
                <c:pt idx="39">
                  <c:v>-3.0361961952195211E-2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CE-40F8-BC45-40A3CDD3B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34111"/>
        <c:axId val="26543263"/>
      </c:scatterChart>
      <c:valAx>
        <c:axId val="26534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Private sector net saving, S-I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43263"/>
        <c:crosses val="autoZero"/>
        <c:crossBetween val="midCat"/>
      </c:valAx>
      <c:valAx>
        <c:axId val="26543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Current account balance X-M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34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NZ">
                <a:solidFill>
                  <a:schemeClr val="tx1"/>
                </a:solidFill>
              </a:rPr>
              <a:t>Errors and omissions v current account balance 1981-2023</a:t>
            </a:r>
          </a:p>
        </c:rich>
      </c:tx>
      <c:layout>
        <c:manualLayout>
          <c:xMode val="edge"/>
          <c:yMode val="edge"/>
          <c:x val="0.20992987377279107"/>
          <c:y val="2.336618935398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179382071623068"/>
          <c:y val="0.20586010668650953"/>
          <c:w val="0.7560714461254141"/>
          <c:h val="0.59973372177985296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'Sector balances annual'!$X$19:$X$58</c:f>
              <c:numCache>
                <c:formatCode>0.0%</c:formatCode>
                <c:ptCount val="40"/>
                <c:pt idx="0">
                  <c:v>-4.1085017169085296E-2</c:v>
                </c:pt>
                <c:pt idx="1">
                  <c:v>-2.8020317031626437E-2</c:v>
                </c:pt>
                <c:pt idx="2">
                  <c:v>-8.212040550489891E-4</c:v>
                </c:pt>
                <c:pt idx="3">
                  <c:v>-3.3214979567227174E-2</c:v>
                </c:pt>
                <c:pt idx="4">
                  <c:v>-2.9658513529481272E-2</c:v>
                </c:pt>
                <c:pt idx="5">
                  <c:v>-2.7491906403811227E-2</c:v>
                </c:pt>
                <c:pt idx="6">
                  <c:v>-3.089044681965036E-2</c:v>
                </c:pt>
                <c:pt idx="7">
                  <c:v>-3.1174520483068908E-2</c:v>
                </c:pt>
                <c:pt idx="8">
                  <c:v>-3.7138713926740979E-2</c:v>
                </c:pt>
                <c:pt idx="9">
                  <c:v>-4.1678789642129767E-2</c:v>
                </c:pt>
                <c:pt idx="10">
                  <c:v>-5.0256674019050256E-2</c:v>
                </c:pt>
                <c:pt idx="11">
                  <c:v>-4.0738443925010734E-2</c:v>
                </c:pt>
                <c:pt idx="12">
                  <c:v>-2.9636979761481289E-2</c:v>
                </c:pt>
                <c:pt idx="13">
                  <c:v>-5.106465658091125E-2</c:v>
                </c:pt>
                <c:pt idx="14">
                  <c:v>-2.3072622435100425E-2</c:v>
                </c:pt>
                <c:pt idx="15">
                  <c:v>-1.2570700478587856E-2</c:v>
                </c:pt>
                <c:pt idx="16">
                  <c:v>-1.9070727395122094E-2</c:v>
                </c:pt>
                <c:pt idx="17">
                  <c:v>-2.8075735975972651E-2</c:v>
                </c:pt>
                <c:pt idx="18">
                  <c:v>-5.1391378049806223E-2</c:v>
                </c:pt>
                <c:pt idx="19">
                  <c:v>-7.8177455090004108E-2</c:v>
                </c:pt>
                <c:pt idx="20">
                  <c:v>-6.753331317876328E-2</c:v>
                </c:pt>
                <c:pt idx="21">
                  <c:v>-6.6415603756301123E-2</c:v>
                </c:pt>
                <c:pt idx="22">
                  <c:v>-7.0896171006263137E-2</c:v>
                </c:pt>
                <c:pt idx="23">
                  <c:v>-1.4540226934332802E-2</c:v>
                </c:pt>
                <c:pt idx="24">
                  <c:v>-2.7543952593987914E-2</c:v>
                </c:pt>
                <c:pt idx="25">
                  <c:v>-3.1415748674010605E-2</c:v>
                </c:pt>
                <c:pt idx="26">
                  <c:v>-3.6481977040406496E-2</c:v>
                </c:pt>
                <c:pt idx="27">
                  <c:v>-2.565743417068593E-2</c:v>
                </c:pt>
                <c:pt idx="28">
                  <c:v>-3.7188499981467525E-2</c:v>
                </c:pt>
                <c:pt idx="29">
                  <c:v>-2.7178529627063443E-2</c:v>
                </c:pt>
                <c:pt idx="30">
                  <c:v>-2.614237038401326E-2</c:v>
                </c:pt>
                <c:pt idx="31">
                  <c:v>-3.2498959469174492E-2</c:v>
                </c:pt>
                <c:pt idx="32">
                  <c:v>-4.0124314131745525E-2</c:v>
                </c:pt>
                <c:pt idx="33">
                  <c:v>-2.7096131906591929E-2</c:v>
                </c:pt>
                <c:pt idx="34">
                  <c:v>-2.7964821294486381E-2</c:v>
                </c:pt>
                <c:pt idx="35">
                  <c:v>-6.7689545781459942E-2</c:v>
                </c:pt>
                <c:pt idx="36">
                  <c:v>-8.1209265244668774E-2</c:v>
                </c:pt>
                <c:pt idx="37">
                  <c:v>-5.5695414206498435E-2</c:v>
                </c:pt>
                <c:pt idx="38">
                  <c:v>-4.399796069707082E-2</c:v>
                </c:pt>
                <c:pt idx="39">
                  <c:v>-3.0361961952195211E-2</c:v>
                </c:pt>
              </c:numCache>
            </c:numRef>
          </c:xVal>
          <c:yVal>
            <c:numRef>
              <c:f>'Sector balances annual'!$W$19:$W$58</c:f>
              <c:numCache>
                <c:formatCode>0.0%</c:formatCode>
                <c:ptCount val="40"/>
                <c:pt idx="0">
                  <c:v>-1.0128897554915191E-2</c:v>
                </c:pt>
                <c:pt idx="1">
                  <c:v>5.4321972777632843E-3</c:v>
                </c:pt>
                <c:pt idx="2">
                  <c:v>8.6509599592229716E-3</c:v>
                </c:pt>
                <c:pt idx="3">
                  <c:v>-1.160313525825685E-2</c:v>
                </c:pt>
                <c:pt idx="4">
                  <c:v>2.520776714325101E-3</c:v>
                </c:pt>
                <c:pt idx="5">
                  <c:v>1.4213144526623346E-3</c:v>
                </c:pt>
                <c:pt idx="6">
                  <c:v>-8.3004507783268865E-3</c:v>
                </c:pt>
                <c:pt idx="7">
                  <c:v>-1.831636277527824E-2</c:v>
                </c:pt>
                <c:pt idx="8">
                  <c:v>-1.5807476449295421E-2</c:v>
                </c:pt>
                <c:pt idx="9">
                  <c:v>-1.2292697119581024E-2</c:v>
                </c:pt>
                <c:pt idx="10">
                  <c:v>-8.0117901900080002E-3</c:v>
                </c:pt>
                <c:pt idx="11">
                  <c:v>-7.8042264942994738E-3</c:v>
                </c:pt>
                <c:pt idx="12">
                  <c:v>-2.5368356018197827E-3</c:v>
                </c:pt>
                <c:pt idx="13">
                  <c:v>-1.358309267060559E-2</c:v>
                </c:pt>
                <c:pt idx="14">
                  <c:v>-1.1840886522751354E-2</c:v>
                </c:pt>
                <c:pt idx="15">
                  <c:v>-1.4645099136055693E-2</c:v>
                </c:pt>
                <c:pt idx="16">
                  <c:v>-8.0854557963027374E-3</c:v>
                </c:pt>
                <c:pt idx="17">
                  <c:v>-8.7126821774093158E-3</c:v>
                </c:pt>
                <c:pt idx="18">
                  <c:v>-1.0643184803214301E-2</c:v>
                </c:pt>
                <c:pt idx="19">
                  <c:v>-6.7510755690849689E-3</c:v>
                </c:pt>
                <c:pt idx="20">
                  <c:v>1.5464756633566806E-3</c:v>
                </c:pt>
                <c:pt idx="21">
                  <c:v>-8.6247073759997406E-3</c:v>
                </c:pt>
                <c:pt idx="22">
                  <c:v>-2.6864586680432068E-4</c:v>
                </c:pt>
                <c:pt idx="23">
                  <c:v>4.3692560455922368E-3</c:v>
                </c:pt>
                <c:pt idx="24">
                  <c:v>-4.2284750019621672E-3</c:v>
                </c:pt>
                <c:pt idx="25">
                  <c:v>-5.9464351871391886E-3</c:v>
                </c:pt>
                <c:pt idx="26">
                  <c:v>-3.6169851419024027E-3</c:v>
                </c:pt>
                <c:pt idx="27">
                  <c:v>-8.3964318385823557E-3</c:v>
                </c:pt>
                <c:pt idx="28">
                  <c:v>-8.3849153889554683E-3</c:v>
                </c:pt>
                <c:pt idx="29">
                  <c:v>-5.3041779698503461E-3</c:v>
                </c:pt>
                <c:pt idx="30">
                  <c:v>-5.7500690671332469E-3</c:v>
                </c:pt>
                <c:pt idx="31">
                  <c:v>-8.2176136930416852E-3</c:v>
                </c:pt>
                <c:pt idx="32">
                  <c:v>-4.9902123863149878E-3</c:v>
                </c:pt>
                <c:pt idx="33">
                  <c:v>-5.1910549373765241E-3</c:v>
                </c:pt>
                <c:pt idx="34">
                  <c:v>-9.3023538603248523E-4</c:v>
                </c:pt>
                <c:pt idx="35">
                  <c:v>-7.1196400595440537E-3</c:v>
                </c:pt>
                <c:pt idx="36">
                  <c:v>-7.3274953727095193E-3</c:v>
                </c:pt>
                <c:pt idx="37">
                  <c:v>8.3476053031845479E-3</c:v>
                </c:pt>
                <c:pt idx="38">
                  <c:v>-1.3255469039673735E-3</c:v>
                </c:pt>
                <c:pt idx="39">
                  <c:v>4.4527329535500992E-3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3FC-401F-95DD-B4AC51ECD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34111"/>
        <c:axId val="26543263"/>
      </c:scatterChart>
      <c:valAx>
        <c:axId val="26534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0" i="0" u="none" strike="noStrike" kern="1200" baseline="0">
                    <a:solidFill>
                      <a:schemeClr val="tx1"/>
                    </a:solidFill>
                  </a:rPr>
                  <a:t>Current account balance X-M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43263"/>
        <c:crosses val="autoZero"/>
        <c:crossBetween val="midCat"/>
      </c:valAx>
      <c:valAx>
        <c:axId val="26543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0" i="0" u="none" strike="noStrike" kern="1200" baseline="0">
                    <a:solidFill>
                      <a:schemeClr val="tx1"/>
                    </a:solidFill>
                  </a:rPr>
                  <a:t>Errors and omissions</a:t>
                </a:r>
              </a:p>
            </c:rich>
          </c:tx>
          <c:layout>
            <c:manualLayout>
              <c:xMode val="edge"/>
              <c:yMode val="edge"/>
              <c:x val="3.7652933832709116E-2"/>
              <c:y val="0.290669048121071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34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NZ">
                <a:solidFill>
                  <a:schemeClr val="tx1"/>
                </a:solidFill>
              </a:rPr>
              <a:t>Errors and omissions v private net saving 1981-2023</a:t>
            </a:r>
          </a:p>
        </c:rich>
      </c:tx>
      <c:layout>
        <c:manualLayout>
          <c:xMode val="edge"/>
          <c:yMode val="edge"/>
          <c:x val="0.20992987377279107"/>
          <c:y val="2.336618935398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'Sector balances annual'!$V$19:$V$58</c:f>
              <c:numCache>
                <c:formatCode>0.0%</c:formatCode>
                <c:ptCount val="40"/>
                <c:pt idx="0">
                  <c:v>-1.5736890238641658E-2</c:v>
                </c:pt>
                <c:pt idx="1">
                  <c:v>-2.9386038946092347E-2</c:v>
                </c:pt>
                <c:pt idx="2">
                  <c:v>-3.3556096732174209E-3</c:v>
                </c:pt>
                <c:pt idx="3">
                  <c:v>-7.2218128224023582E-3</c:v>
                </c:pt>
                <c:pt idx="4">
                  <c:v>2.6258090774219808E-5</c:v>
                </c:pt>
                <c:pt idx="5">
                  <c:v>1.093622509409628E-2</c:v>
                </c:pt>
                <c:pt idx="6">
                  <c:v>8.36430039969863E-3</c:v>
                </c:pt>
                <c:pt idx="7">
                  <c:v>-7.0210750651195832E-3</c:v>
                </c:pt>
                <c:pt idx="8">
                  <c:v>-4.6260114903085112E-2</c:v>
                </c:pt>
                <c:pt idx="9">
                  <c:v>-5.4646909680369095E-2</c:v>
                </c:pt>
                <c:pt idx="10">
                  <c:v>-6.9366277287069372E-2</c:v>
                </c:pt>
                <c:pt idx="11">
                  <c:v>-4.5136669369842106E-2</c:v>
                </c:pt>
                <c:pt idx="12">
                  <c:v>-2.757755602568663E-2</c:v>
                </c:pt>
                <c:pt idx="13">
                  <c:v>-3.6042003373694016E-2</c:v>
                </c:pt>
                <c:pt idx="14">
                  <c:v>-2.8096028838691913E-2</c:v>
                </c:pt>
                <c:pt idx="15">
                  <c:v>-1.1211075890359874E-2</c:v>
                </c:pt>
                <c:pt idx="16">
                  <c:v>-4.3142157551726942E-2</c:v>
                </c:pt>
                <c:pt idx="17">
                  <c:v>-5.2269172745013907E-2</c:v>
                </c:pt>
                <c:pt idx="18">
                  <c:v>-7.7277932698839924E-2</c:v>
                </c:pt>
                <c:pt idx="19">
                  <c:v>-0.11317871324499654</c:v>
                </c:pt>
                <c:pt idx="20">
                  <c:v>-0.11760773005278947</c:v>
                </c:pt>
                <c:pt idx="21">
                  <c:v>-9.6500297311341215E-2</c:v>
                </c:pt>
                <c:pt idx="22">
                  <c:v>-7.4367497010656286E-2</c:v>
                </c:pt>
                <c:pt idx="23">
                  <c:v>1.1449401858602454E-2</c:v>
                </c:pt>
                <c:pt idx="24">
                  <c:v>1.0232713287811003E-2</c:v>
                </c:pt>
                <c:pt idx="25">
                  <c:v>1.4068852966417648E-4</c:v>
                </c:pt>
                <c:pt idx="26">
                  <c:v>-1.6345284378571658E-2</c:v>
                </c:pt>
                <c:pt idx="27">
                  <c:v>-1.1359878369846716E-2</c:v>
                </c:pt>
                <c:pt idx="28">
                  <c:v>-2.9433688745021971E-2</c:v>
                </c:pt>
                <c:pt idx="29">
                  <c:v>-2.1255857104271136E-2</c:v>
                </c:pt>
                <c:pt idx="30">
                  <c:v>-3.5498664702090434E-2</c:v>
                </c:pt>
                <c:pt idx="31">
                  <c:v>-3.9158356752443099E-2</c:v>
                </c:pt>
                <c:pt idx="32">
                  <c:v>-4.2781185559429932E-2</c:v>
                </c:pt>
                <c:pt idx="33">
                  <c:v>-2.0560163986631255E-2</c:v>
                </c:pt>
                <c:pt idx="34">
                  <c:v>4.5277535423424303E-2</c:v>
                </c:pt>
                <c:pt idx="35">
                  <c:v>-2.4104748470977849E-2</c:v>
                </c:pt>
                <c:pt idx="36">
                  <c:v>-4.9334914271350915E-2</c:v>
                </c:pt>
                <c:pt idx="37">
                  <c:v>-3.3364072960705177E-2</c:v>
                </c:pt>
                <c:pt idx="38">
                  <c:v>-8.574341861327401E-3</c:v>
                </c:pt>
                <c:pt idx="39">
                  <c:v>3.842921418576855E-3</c:v>
                </c:pt>
              </c:numCache>
            </c:numRef>
          </c:xVal>
          <c:yVal>
            <c:numRef>
              <c:f>'Sector balances annual'!$W$19:$W$58</c:f>
              <c:numCache>
                <c:formatCode>0.0%</c:formatCode>
                <c:ptCount val="40"/>
                <c:pt idx="0">
                  <c:v>-1.0128897554915191E-2</c:v>
                </c:pt>
                <c:pt idx="1">
                  <c:v>5.4321972777632843E-3</c:v>
                </c:pt>
                <c:pt idx="2">
                  <c:v>8.6509599592229716E-3</c:v>
                </c:pt>
                <c:pt idx="3">
                  <c:v>-1.160313525825685E-2</c:v>
                </c:pt>
                <c:pt idx="4">
                  <c:v>2.520776714325101E-3</c:v>
                </c:pt>
                <c:pt idx="5">
                  <c:v>1.4213144526623346E-3</c:v>
                </c:pt>
                <c:pt idx="6">
                  <c:v>-8.3004507783268865E-3</c:v>
                </c:pt>
                <c:pt idx="7">
                  <c:v>-1.831636277527824E-2</c:v>
                </c:pt>
                <c:pt idx="8">
                  <c:v>-1.5807476449295421E-2</c:v>
                </c:pt>
                <c:pt idx="9">
                  <c:v>-1.2292697119581024E-2</c:v>
                </c:pt>
                <c:pt idx="10">
                  <c:v>-8.0117901900080002E-3</c:v>
                </c:pt>
                <c:pt idx="11">
                  <c:v>-7.8042264942994738E-3</c:v>
                </c:pt>
                <c:pt idx="12">
                  <c:v>-2.5368356018197827E-3</c:v>
                </c:pt>
                <c:pt idx="13">
                  <c:v>-1.358309267060559E-2</c:v>
                </c:pt>
                <c:pt idx="14">
                  <c:v>-1.1840886522751354E-2</c:v>
                </c:pt>
                <c:pt idx="15">
                  <c:v>-1.4645099136055693E-2</c:v>
                </c:pt>
                <c:pt idx="16">
                  <c:v>-8.0854557963027374E-3</c:v>
                </c:pt>
                <c:pt idx="17">
                  <c:v>-8.7126821774093158E-3</c:v>
                </c:pt>
                <c:pt idx="18">
                  <c:v>-1.0643184803214301E-2</c:v>
                </c:pt>
                <c:pt idx="19">
                  <c:v>-6.7510755690849689E-3</c:v>
                </c:pt>
                <c:pt idx="20">
                  <c:v>1.5464756633566806E-3</c:v>
                </c:pt>
                <c:pt idx="21">
                  <c:v>-8.6247073759997406E-3</c:v>
                </c:pt>
                <c:pt idx="22">
                  <c:v>-2.6864586680432068E-4</c:v>
                </c:pt>
                <c:pt idx="23">
                  <c:v>4.3692560455922368E-3</c:v>
                </c:pt>
                <c:pt idx="24">
                  <c:v>-4.2284750019621672E-3</c:v>
                </c:pt>
                <c:pt idx="25">
                  <c:v>-5.9464351871391886E-3</c:v>
                </c:pt>
                <c:pt idx="26">
                  <c:v>-3.6169851419024027E-3</c:v>
                </c:pt>
                <c:pt idx="27">
                  <c:v>-8.3964318385823557E-3</c:v>
                </c:pt>
                <c:pt idx="28">
                  <c:v>-8.3849153889554683E-3</c:v>
                </c:pt>
                <c:pt idx="29">
                  <c:v>-5.3041779698503461E-3</c:v>
                </c:pt>
                <c:pt idx="30">
                  <c:v>-5.7500690671332469E-3</c:v>
                </c:pt>
                <c:pt idx="31">
                  <c:v>-8.2176136930416852E-3</c:v>
                </c:pt>
                <c:pt idx="32">
                  <c:v>-4.9902123863149878E-3</c:v>
                </c:pt>
                <c:pt idx="33">
                  <c:v>-5.1910549373765241E-3</c:v>
                </c:pt>
                <c:pt idx="34">
                  <c:v>-9.3023538603248523E-4</c:v>
                </c:pt>
                <c:pt idx="35">
                  <c:v>-7.1196400595440537E-3</c:v>
                </c:pt>
                <c:pt idx="36">
                  <c:v>-7.3274953727095193E-3</c:v>
                </c:pt>
                <c:pt idx="37">
                  <c:v>8.3476053031845479E-3</c:v>
                </c:pt>
                <c:pt idx="38">
                  <c:v>-1.3255469039673735E-3</c:v>
                </c:pt>
                <c:pt idx="39">
                  <c:v>4.4527329535500992E-3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D43-49E7-876E-BF83B4EEA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34111"/>
        <c:axId val="26543263"/>
      </c:scatterChart>
      <c:valAx>
        <c:axId val="26534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Private net saving S-I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43263"/>
        <c:crosses val="autoZero"/>
        <c:crossBetween val="midCat"/>
      </c:valAx>
      <c:valAx>
        <c:axId val="26543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Errors and omissions</a:t>
                </a:r>
              </a:p>
            </c:rich>
          </c:tx>
          <c:layout>
            <c:manualLayout>
              <c:xMode val="edge"/>
              <c:yMode val="edge"/>
              <c:x val="2.7465667915106119E-2"/>
              <c:y val="0.268471408821466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34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NZ">
                <a:solidFill>
                  <a:schemeClr val="tx1"/>
                </a:solidFill>
              </a:rPr>
              <a:t>Errors and omissions v government surplus 1981-2023</a:t>
            </a:r>
          </a:p>
        </c:rich>
      </c:tx>
      <c:layout>
        <c:manualLayout>
          <c:xMode val="edge"/>
          <c:yMode val="edge"/>
          <c:x val="0.20992987377279107"/>
          <c:y val="2.336618935398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'Sector balances annual'!$U$19:$U$58</c:f>
              <c:numCache>
                <c:formatCode>0.0%</c:formatCode>
                <c:ptCount val="40"/>
                <c:pt idx="0">
                  <c:v>-1.5219229375528446E-2</c:v>
                </c:pt>
                <c:pt idx="1">
                  <c:v>-4.0664753632973748E-3</c:v>
                </c:pt>
                <c:pt idx="2">
                  <c:v>-6.1165543410545394E-3</c:v>
                </c:pt>
                <c:pt idx="3">
                  <c:v>-1.4390031486567964E-2</c:v>
                </c:pt>
                <c:pt idx="4">
                  <c:v>-3.2205548334580593E-2</c:v>
                </c:pt>
                <c:pt idx="5">
                  <c:v>-3.9849445950569842E-2</c:v>
                </c:pt>
                <c:pt idx="6">
                  <c:v>-3.0954296441022103E-2</c:v>
                </c:pt>
                <c:pt idx="7">
                  <c:v>-5.8370826426710869E-3</c:v>
                </c:pt>
                <c:pt idx="8">
                  <c:v>2.492887742563955E-2</c:v>
                </c:pt>
                <c:pt idx="9">
                  <c:v>2.5260817157820359E-2</c:v>
                </c:pt>
                <c:pt idx="10">
                  <c:v>2.712139345802712E-2</c:v>
                </c:pt>
                <c:pt idx="11">
                  <c:v>1.2202451939130849E-2</c:v>
                </c:pt>
                <c:pt idx="12">
                  <c:v>4.7741186602512494E-4</c:v>
                </c:pt>
                <c:pt idx="13">
                  <c:v>-1.4395605366116454E-3</c:v>
                </c:pt>
                <c:pt idx="14">
                  <c:v>1.6864292926342842E-2</c:v>
                </c:pt>
                <c:pt idx="15">
                  <c:v>1.3285474547827709E-2</c:v>
                </c:pt>
                <c:pt idx="16">
                  <c:v>3.2156885952907582E-2</c:v>
                </c:pt>
                <c:pt idx="17">
                  <c:v>3.2906118946450569E-2</c:v>
                </c:pt>
                <c:pt idx="18">
                  <c:v>3.6529739452248008E-2</c:v>
                </c:pt>
                <c:pt idx="19">
                  <c:v>4.1752333724077405E-2</c:v>
                </c:pt>
                <c:pt idx="20">
                  <c:v>4.8527941210669522E-2</c:v>
                </c:pt>
                <c:pt idx="21">
                  <c:v>3.870940093103984E-2</c:v>
                </c:pt>
                <c:pt idx="22">
                  <c:v>3.7399718711974756E-3</c:v>
                </c:pt>
                <c:pt idx="23">
                  <c:v>-3.0358884838527493E-2</c:v>
                </c:pt>
                <c:pt idx="24">
                  <c:v>-3.3548190879836751E-2</c:v>
                </c:pt>
                <c:pt idx="25">
                  <c:v>-2.5610002016535592E-2</c:v>
                </c:pt>
                <c:pt idx="26">
                  <c:v>-1.6519707519932435E-2</c:v>
                </c:pt>
                <c:pt idx="27">
                  <c:v>-5.9011239622568578E-3</c:v>
                </c:pt>
                <c:pt idx="28">
                  <c:v>6.3010415250991489E-4</c:v>
                </c:pt>
                <c:pt idx="29">
                  <c:v>-6.184945529419594E-4</c:v>
                </c:pt>
                <c:pt idx="30">
                  <c:v>1.5106363385210424E-2</c:v>
                </c:pt>
                <c:pt idx="31">
                  <c:v>1.4877010976310294E-2</c:v>
                </c:pt>
                <c:pt idx="32">
                  <c:v>7.647083813999392E-3</c:v>
                </c:pt>
                <c:pt idx="33">
                  <c:v>-1.3449129825841499E-3</c:v>
                </c:pt>
                <c:pt idx="34">
                  <c:v>-7.2312121331878199E-2</c:v>
                </c:pt>
                <c:pt idx="35">
                  <c:v>-3.6465157250938039E-2</c:v>
                </c:pt>
                <c:pt idx="36">
                  <c:v>-2.454685560060834E-2</c:v>
                </c:pt>
                <c:pt idx="37">
                  <c:v>-3.0678946548977806E-2</c:v>
                </c:pt>
                <c:pt idx="38">
                  <c:v>-3.4098071931776046E-2</c:v>
                </c:pt>
                <c:pt idx="39">
                  <c:v>-3.8657616324322165E-2</c:v>
                </c:pt>
              </c:numCache>
            </c:numRef>
          </c:xVal>
          <c:yVal>
            <c:numRef>
              <c:f>'Sector balances annual'!$W$19:$W$58</c:f>
              <c:numCache>
                <c:formatCode>0.0%</c:formatCode>
                <c:ptCount val="40"/>
                <c:pt idx="0">
                  <c:v>-1.0128897554915191E-2</c:v>
                </c:pt>
                <c:pt idx="1">
                  <c:v>5.4321972777632843E-3</c:v>
                </c:pt>
                <c:pt idx="2">
                  <c:v>8.6509599592229716E-3</c:v>
                </c:pt>
                <c:pt idx="3">
                  <c:v>-1.160313525825685E-2</c:v>
                </c:pt>
                <c:pt idx="4">
                  <c:v>2.520776714325101E-3</c:v>
                </c:pt>
                <c:pt idx="5">
                  <c:v>1.4213144526623346E-3</c:v>
                </c:pt>
                <c:pt idx="6">
                  <c:v>-8.3004507783268865E-3</c:v>
                </c:pt>
                <c:pt idx="7">
                  <c:v>-1.831636277527824E-2</c:v>
                </c:pt>
                <c:pt idx="8">
                  <c:v>-1.5807476449295421E-2</c:v>
                </c:pt>
                <c:pt idx="9">
                  <c:v>-1.2292697119581024E-2</c:v>
                </c:pt>
                <c:pt idx="10">
                  <c:v>-8.0117901900080002E-3</c:v>
                </c:pt>
                <c:pt idx="11">
                  <c:v>-7.8042264942994738E-3</c:v>
                </c:pt>
                <c:pt idx="12">
                  <c:v>-2.5368356018197827E-3</c:v>
                </c:pt>
                <c:pt idx="13">
                  <c:v>-1.358309267060559E-2</c:v>
                </c:pt>
                <c:pt idx="14">
                  <c:v>-1.1840886522751354E-2</c:v>
                </c:pt>
                <c:pt idx="15">
                  <c:v>-1.4645099136055693E-2</c:v>
                </c:pt>
                <c:pt idx="16">
                  <c:v>-8.0854557963027374E-3</c:v>
                </c:pt>
                <c:pt idx="17">
                  <c:v>-8.7126821774093158E-3</c:v>
                </c:pt>
                <c:pt idx="18">
                  <c:v>-1.0643184803214301E-2</c:v>
                </c:pt>
                <c:pt idx="19">
                  <c:v>-6.7510755690849689E-3</c:v>
                </c:pt>
                <c:pt idx="20">
                  <c:v>1.5464756633566806E-3</c:v>
                </c:pt>
                <c:pt idx="21">
                  <c:v>-8.6247073759997406E-3</c:v>
                </c:pt>
                <c:pt idx="22">
                  <c:v>-2.6864586680432068E-4</c:v>
                </c:pt>
                <c:pt idx="23">
                  <c:v>4.3692560455922368E-3</c:v>
                </c:pt>
                <c:pt idx="24">
                  <c:v>-4.2284750019621672E-3</c:v>
                </c:pt>
                <c:pt idx="25">
                  <c:v>-5.9464351871391886E-3</c:v>
                </c:pt>
                <c:pt idx="26">
                  <c:v>-3.6169851419024027E-3</c:v>
                </c:pt>
                <c:pt idx="27">
                  <c:v>-8.3964318385823557E-3</c:v>
                </c:pt>
                <c:pt idx="28">
                  <c:v>-8.3849153889554683E-3</c:v>
                </c:pt>
                <c:pt idx="29">
                  <c:v>-5.3041779698503461E-3</c:v>
                </c:pt>
                <c:pt idx="30">
                  <c:v>-5.7500690671332469E-3</c:v>
                </c:pt>
                <c:pt idx="31">
                  <c:v>-8.2176136930416852E-3</c:v>
                </c:pt>
                <c:pt idx="32">
                  <c:v>-4.9902123863149878E-3</c:v>
                </c:pt>
                <c:pt idx="33">
                  <c:v>-5.1910549373765241E-3</c:v>
                </c:pt>
                <c:pt idx="34">
                  <c:v>-9.3023538603248523E-4</c:v>
                </c:pt>
                <c:pt idx="35">
                  <c:v>-7.1196400595440537E-3</c:v>
                </c:pt>
                <c:pt idx="36">
                  <c:v>-7.3274953727095193E-3</c:v>
                </c:pt>
                <c:pt idx="37">
                  <c:v>8.3476053031845479E-3</c:v>
                </c:pt>
                <c:pt idx="38">
                  <c:v>-1.3255469039673735E-3</c:v>
                </c:pt>
                <c:pt idx="39">
                  <c:v>4.4527329535500992E-3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6C6-4492-94DD-F72F376C3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34111"/>
        <c:axId val="26543263"/>
      </c:scatterChart>
      <c:valAx>
        <c:axId val="26534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Government surplus T-G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43263"/>
        <c:crosses val="autoZero"/>
        <c:crossBetween val="midCat"/>
      </c:valAx>
      <c:valAx>
        <c:axId val="26543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Errors and omissions</a:t>
                </a:r>
              </a:p>
            </c:rich>
          </c:tx>
          <c:layout>
            <c:manualLayout>
              <c:xMode val="edge"/>
              <c:yMode val="edge"/>
              <c:x val="2.7465667915106119E-2"/>
              <c:y val="0.268471408821466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34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NZ">
                <a:solidFill>
                  <a:schemeClr val="tx1"/>
                </a:solidFill>
              </a:rPr>
              <a:t>Government surplus v cycle1981-2023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879354992154441"/>
          <c:y val="0.18698203804758898"/>
          <c:w val="0.77168008012753841"/>
          <c:h val="0.66311804261269225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'Sector balances annual'!$U$19:$U$55</c:f>
              <c:numCache>
                <c:formatCode>0.0%</c:formatCode>
                <c:ptCount val="37"/>
                <c:pt idx="0">
                  <c:v>-1.5219229375528446E-2</c:v>
                </c:pt>
                <c:pt idx="1">
                  <c:v>-4.0664753632973748E-3</c:v>
                </c:pt>
                <c:pt idx="2">
                  <c:v>-6.1165543410545394E-3</c:v>
                </c:pt>
                <c:pt idx="3">
                  <c:v>-1.4390031486567964E-2</c:v>
                </c:pt>
                <c:pt idx="4">
                  <c:v>-3.2205548334580593E-2</c:v>
                </c:pt>
                <c:pt idx="5">
                  <c:v>-3.9849445950569842E-2</c:v>
                </c:pt>
                <c:pt idx="6">
                  <c:v>-3.0954296441022103E-2</c:v>
                </c:pt>
                <c:pt idx="7">
                  <c:v>-5.8370826426710869E-3</c:v>
                </c:pt>
                <c:pt idx="8">
                  <c:v>2.492887742563955E-2</c:v>
                </c:pt>
                <c:pt idx="9">
                  <c:v>2.5260817157820359E-2</c:v>
                </c:pt>
                <c:pt idx="10">
                  <c:v>2.712139345802712E-2</c:v>
                </c:pt>
                <c:pt idx="11">
                  <c:v>1.2202451939130849E-2</c:v>
                </c:pt>
                <c:pt idx="12">
                  <c:v>4.7741186602512494E-4</c:v>
                </c:pt>
                <c:pt idx="13">
                  <c:v>-1.4395605366116454E-3</c:v>
                </c:pt>
                <c:pt idx="14">
                  <c:v>1.6864292926342842E-2</c:v>
                </c:pt>
                <c:pt idx="15">
                  <c:v>1.3285474547827709E-2</c:v>
                </c:pt>
                <c:pt idx="16">
                  <c:v>3.2156885952907582E-2</c:v>
                </c:pt>
                <c:pt idx="17">
                  <c:v>3.2906118946450569E-2</c:v>
                </c:pt>
                <c:pt idx="18">
                  <c:v>3.6529739452248008E-2</c:v>
                </c:pt>
                <c:pt idx="19">
                  <c:v>4.1752333724077405E-2</c:v>
                </c:pt>
                <c:pt idx="20">
                  <c:v>4.8527941210669522E-2</c:v>
                </c:pt>
                <c:pt idx="21">
                  <c:v>3.870940093103984E-2</c:v>
                </c:pt>
                <c:pt idx="22">
                  <c:v>3.7399718711974756E-3</c:v>
                </c:pt>
                <c:pt idx="23">
                  <c:v>-3.0358884838527493E-2</c:v>
                </c:pt>
                <c:pt idx="24">
                  <c:v>-3.3548190879836751E-2</c:v>
                </c:pt>
                <c:pt idx="25">
                  <c:v>-2.5610002016535592E-2</c:v>
                </c:pt>
                <c:pt idx="26">
                  <c:v>-1.6519707519932435E-2</c:v>
                </c:pt>
                <c:pt idx="27">
                  <c:v>-5.9011239622568578E-3</c:v>
                </c:pt>
                <c:pt idx="28">
                  <c:v>6.3010415250991489E-4</c:v>
                </c:pt>
                <c:pt idx="29">
                  <c:v>-6.184945529419594E-4</c:v>
                </c:pt>
                <c:pt idx="30">
                  <c:v>1.5106363385210424E-2</c:v>
                </c:pt>
                <c:pt idx="31">
                  <c:v>1.4877010976310294E-2</c:v>
                </c:pt>
                <c:pt idx="32">
                  <c:v>7.647083813999392E-3</c:v>
                </c:pt>
                <c:pt idx="33">
                  <c:v>-1.3449129825841499E-3</c:v>
                </c:pt>
                <c:pt idx="34">
                  <c:v>-7.2312121331878199E-2</c:v>
                </c:pt>
                <c:pt idx="35">
                  <c:v>-3.6465157250938039E-2</c:v>
                </c:pt>
                <c:pt idx="36">
                  <c:v>-2.454685560060834E-2</c:v>
                </c:pt>
              </c:numCache>
            </c:numRef>
          </c:xVal>
          <c:yVal>
            <c:numRef>
              <c:f>'Sector balances annual'!#REF!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6FA-4D46-BDCA-634C36F1C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34111"/>
        <c:axId val="26543263"/>
      </c:scatterChart>
      <c:valAx>
        <c:axId val="26534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Government surplus T-G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43263"/>
        <c:crosses val="autoZero"/>
        <c:crossBetween val="midCat"/>
      </c:valAx>
      <c:valAx>
        <c:axId val="26543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Cycle measure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34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276224</xdr:colOff>
      <xdr:row>1</xdr:row>
      <xdr:rowOff>409575</xdr:rowOff>
    </xdr:from>
    <xdr:to>
      <xdr:col>38</xdr:col>
      <xdr:colOff>457200</xdr:colOff>
      <xdr:row>22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BF7DA3D-5692-41B9-8829-FED0516464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276225</xdr:colOff>
      <xdr:row>58</xdr:row>
      <xdr:rowOff>119060</xdr:rowOff>
    </xdr:from>
    <xdr:to>
      <xdr:col>34</xdr:col>
      <xdr:colOff>466725</xdr:colOff>
      <xdr:row>73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EB10DD-8E4E-4EE4-A6B5-0135813DBB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342901</xdr:colOff>
      <xdr:row>59</xdr:row>
      <xdr:rowOff>0</xdr:rowOff>
    </xdr:from>
    <xdr:to>
      <xdr:col>26</xdr:col>
      <xdr:colOff>1</xdr:colOff>
      <xdr:row>73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4ACCBBF-65A2-492D-AD59-97D791B98E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504826</xdr:colOff>
      <xdr:row>59</xdr:row>
      <xdr:rowOff>0</xdr:rowOff>
    </xdr:from>
    <xdr:to>
      <xdr:col>44</xdr:col>
      <xdr:colOff>104776</xdr:colOff>
      <xdr:row>72</xdr:row>
      <xdr:rowOff>376238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41E55CA-137A-4521-893B-F74D191F68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44</xdr:col>
      <xdr:colOff>238125</xdr:colOff>
      <xdr:row>59</xdr:row>
      <xdr:rowOff>66675</xdr:rowOff>
    </xdr:from>
    <xdr:to>
      <xdr:col>52</xdr:col>
      <xdr:colOff>447675</xdr:colOff>
      <xdr:row>73</xdr:row>
      <xdr:rowOff>61913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EEB6D61-4F22-4C40-8314-D34F771E9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53</xdr:col>
      <xdr:colOff>257175</xdr:colOff>
      <xdr:row>59</xdr:row>
      <xdr:rowOff>114300</xdr:rowOff>
    </xdr:from>
    <xdr:to>
      <xdr:col>61</xdr:col>
      <xdr:colOff>466725</xdr:colOff>
      <xdr:row>73</xdr:row>
      <xdr:rowOff>109538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5BA33D8-AC28-419A-A6AA-F7D93A4A3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62</xdr:col>
      <xdr:colOff>238125</xdr:colOff>
      <xdr:row>59</xdr:row>
      <xdr:rowOff>76200</xdr:rowOff>
    </xdr:from>
    <xdr:to>
      <xdr:col>70</xdr:col>
      <xdr:colOff>447675</xdr:colOff>
      <xdr:row>73</xdr:row>
      <xdr:rowOff>80963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03A38A2-E8E0-411B-840F-358370341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504825</xdr:colOff>
      <xdr:row>84</xdr:row>
      <xdr:rowOff>333375</xdr:rowOff>
    </xdr:from>
    <xdr:to>
      <xdr:col>36</xdr:col>
      <xdr:colOff>114301</xdr:colOff>
      <xdr:row>96</xdr:row>
      <xdr:rowOff>138113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D3DEA6A-A677-450F-A9D7-6840B8E2B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BECB3-C6A7-4A21-9CFE-12A29B2EEFDF}">
  <dimension ref="A1:AN92"/>
  <sheetViews>
    <sheetView tabSelected="1" workbookViewId="0">
      <selection sqref="A1:A2"/>
    </sheetView>
  </sheetViews>
  <sheetFormatPr defaultRowHeight="15"/>
  <cols>
    <col min="1" max="1" width="12.85546875" style="11" customWidth="1"/>
    <col min="2" max="2" width="15.140625" customWidth="1"/>
    <col min="3" max="6" width="11.85546875" customWidth="1"/>
    <col min="8" max="8" width="15.5703125" customWidth="1"/>
    <col min="9" max="9" width="10.85546875" customWidth="1"/>
    <col min="10" max="15" width="13.5703125" customWidth="1"/>
    <col min="16" max="16" width="10.42578125" customWidth="1"/>
  </cols>
  <sheetData>
    <row r="1" spans="1:24" ht="30">
      <c r="A1" s="27" t="s">
        <v>82</v>
      </c>
      <c r="B1" s="3" t="s">
        <v>83</v>
      </c>
      <c r="C1" s="23" t="s">
        <v>55</v>
      </c>
      <c r="D1" s="24"/>
      <c r="E1" s="24"/>
      <c r="F1" s="24"/>
      <c r="G1" s="25"/>
      <c r="H1" s="10" t="s">
        <v>85</v>
      </c>
      <c r="I1" s="19" t="s">
        <v>86</v>
      </c>
      <c r="J1" s="24" t="s">
        <v>85</v>
      </c>
      <c r="K1" s="24"/>
      <c r="L1" s="23" t="s">
        <v>86</v>
      </c>
      <c r="M1" s="24"/>
      <c r="N1" s="24"/>
      <c r="O1" s="24"/>
      <c r="P1" s="24"/>
      <c r="Q1" s="3"/>
      <c r="R1" s="4"/>
      <c r="S1" s="3"/>
      <c r="T1" s="26" t="s">
        <v>62</v>
      </c>
      <c r="U1" s="26"/>
      <c r="V1" s="26"/>
      <c r="W1" s="26"/>
    </row>
    <row r="2" spans="1:24" ht="105">
      <c r="A2" s="27"/>
      <c r="B2" s="3" t="s">
        <v>0</v>
      </c>
      <c r="C2" s="19" t="s">
        <v>52</v>
      </c>
      <c r="D2" s="19" t="s">
        <v>53</v>
      </c>
      <c r="E2" s="19" t="s">
        <v>88</v>
      </c>
      <c r="F2" s="19" t="s">
        <v>54</v>
      </c>
      <c r="G2" s="5" t="s">
        <v>65</v>
      </c>
      <c r="H2" s="19" t="s">
        <v>87</v>
      </c>
      <c r="I2" s="19" t="s">
        <v>87</v>
      </c>
      <c r="J2" s="19" t="s">
        <v>70</v>
      </c>
      <c r="K2" s="19" t="s">
        <v>61</v>
      </c>
      <c r="L2" s="19" t="s">
        <v>87</v>
      </c>
      <c r="M2" s="19" t="s">
        <v>53</v>
      </c>
      <c r="N2" s="19" t="s">
        <v>88</v>
      </c>
      <c r="O2" s="19" t="s">
        <v>54</v>
      </c>
      <c r="P2" s="3" t="s">
        <v>67</v>
      </c>
      <c r="R2" s="4"/>
      <c r="S2" s="19" t="s">
        <v>60</v>
      </c>
      <c r="T2" s="2" t="s">
        <v>63</v>
      </c>
      <c r="U2" s="2" t="s">
        <v>65</v>
      </c>
      <c r="V2" s="2" t="s">
        <v>67</v>
      </c>
      <c r="W2" s="2" t="s">
        <v>73</v>
      </c>
      <c r="X2" s="2" t="s">
        <v>75</v>
      </c>
    </row>
    <row r="3" spans="1:24" ht="30">
      <c r="A3" s="20" t="s">
        <v>84</v>
      </c>
      <c r="B3" s="5" t="s">
        <v>1</v>
      </c>
      <c r="C3" s="10" t="s">
        <v>56</v>
      </c>
      <c r="D3" s="10" t="s">
        <v>57</v>
      </c>
      <c r="E3" s="10"/>
      <c r="F3" s="10" t="s">
        <v>58</v>
      </c>
      <c r="G3" s="22"/>
      <c r="H3" s="10" t="s">
        <v>69</v>
      </c>
      <c r="J3" s="2" t="s">
        <v>71</v>
      </c>
      <c r="K3" s="2" t="s">
        <v>72</v>
      </c>
      <c r="L3" s="2"/>
      <c r="M3" s="1"/>
      <c r="N3" s="1"/>
      <c r="O3" s="1"/>
      <c r="P3" s="22"/>
      <c r="R3" s="4"/>
      <c r="S3" s="3"/>
      <c r="T3" s="2" t="s">
        <v>64</v>
      </c>
      <c r="U3" s="2" t="s">
        <v>66</v>
      </c>
      <c r="V3" s="2" t="s">
        <v>68</v>
      </c>
    </row>
    <row r="4" spans="1:24">
      <c r="A4" s="17" t="s">
        <v>2</v>
      </c>
      <c r="B4" s="21">
        <v>-11</v>
      </c>
      <c r="C4" s="5"/>
      <c r="D4" s="5"/>
      <c r="E4" s="7"/>
      <c r="F4" s="5"/>
      <c r="G4" s="22"/>
      <c r="H4" s="7">
        <v>752</v>
      </c>
      <c r="J4">
        <v>777</v>
      </c>
      <c r="K4" s="7">
        <v>1578</v>
      </c>
      <c r="L4" s="7"/>
      <c r="M4" s="7"/>
      <c r="N4" s="7"/>
      <c r="O4" s="7"/>
      <c r="P4" s="22"/>
      <c r="R4" s="6" t="s">
        <v>2</v>
      </c>
      <c r="S4" s="7">
        <v>6990</v>
      </c>
      <c r="T4" s="8">
        <f t="shared" ref="T4:T35" si="0">-B4/S4</f>
        <v>1.5736766809728183E-3</v>
      </c>
    </row>
    <row r="5" spans="1:24">
      <c r="A5" s="17" t="s">
        <v>3</v>
      </c>
      <c r="B5" s="21">
        <v>130</v>
      </c>
      <c r="C5" s="5"/>
      <c r="D5" s="5"/>
      <c r="E5" s="7"/>
      <c r="F5" s="5"/>
      <c r="G5" s="22"/>
      <c r="H5" s="7">
        <v>917</v>
      </c>
      <c r="J5">
        <v>889</v>
      </c>
      <c r="K5" s="7">
        <v>1964</v>
      </c>
      <c r="L5" s="7"/>
      <c r="M5" s="7"/>
      <c r="N5" s="7"/>
      <c r="O5" s="7"/>
      <c r="P5" s="22"/>
      <c r="R5" s="6" t="s">
        <v>3</v>
      </c>
      <c r="S5" s="7">
        <v>8080</v>
      </c>
      <c r="T5" s="8">
        <f t="shared" si="0"/>
        <v>-1.608910891089109E-2</v>
      </c>
    </row>
    <row r="6" spans="1:24">
      <c r="A6" s="17" t="s">
        <v>4</v>
      </c>
      <c r="B6" s="21">
        <v>-116</v>
      </c>
      <c r="C6" s="5"/>
      <c r="D6" s="5"/>
      <c r="E6" s="7"/>
      <c r="F6" s="5"/>
      <c r="G6" s="22"/>
      <c r="H6" s="7">
        <v>1200</v>
      </c>
      <c r="J6" s="7">
        <v>1028</v>
      </c>
      <c r="K6" s="7">
        <v>2289</v>
      </c>
      <c r="L6" s="7"/>
      <c r="M6" s="7"/>
      <c r="N6" s="7"/>
      <c r="O6" s="7"/>
      <c r="P6" s="22"/>
      <c r="R6" s="6" t="s">
        <v>4</v>
      </c>
      <c r="S6" s="7">
        <v>9361</v>
      </c>
      <c r="T6" s="8">
        <f t="shared" si="0"/>
        <v>1.2391838478795001E-2</v>
      </c>
    </row>
    <row r="7" spans="1:24">
      <c r="A7" s="17" t="s">
        <v>5</v>
      </c>
      <c r="B7" s="21">
        <v>-1384</v>
      </c>
      <c r="C7" s="5"/>
      <c r="D7" s="5"/>
      <c r="E7" s="7"/>
      <c r="F7" s="5"/>
      <c r="G7" s="22"/>
      <c r="H7" s="7">
        <v>784</v>
      </c>
      <c r="J7" s="7">
        <v>1278</v>
      </c>
      <c r="K7" s="7">
        <v>2814</v>
      </c>
      <c r="L7" s="7"/>
      <c r="M7" s="7"/>
      <c r="N7" s="7"/>
      <c r="O7" s="7"/>
      <c r="P7" s="22"/>
      <c r="R7" s="6" t="s">
        <v>5</v>
      </c>
      <c r="S7" s="7">
        <v>10203</v>
      </c>
      <c r="T7" s="8">
        <f t="shared" si="0"/>
        <v>0.13564637851612271</v>
      </c>
    </row>
    <row r="8" spans="1:24">
      <c r="A8" s="17" t="s">
        <v>6</v>
      </c>
      <c r="B8" s="21">
        <v>-1044</v>
      </c>
      <c r="C8" s="5"/>
      <c r="D8" s="5"/>
      <c r="E8" s="7"/>
      <c r="F8" s="5"/>
      <c r="G8" s="22"/>
      <c r="H8" s="7">
        <v>211</v>
      </c>
      <c r="J8" s="7">
        <v>1780</v>
      </c>
      <c r="K8" s="7">
        <v>3439</v>
      </c>
      <c r="L8" s="7"/>
      <c r="M8" s="7" t="s">
        <v>59</v>
      </c>
      <c r="N8" s="7"/>
      <c r="O8" s="7"/>
      <c r="P8" s="22"/>
      <c r="R8" s="6" t="s">
        <v>6</v>
      </c>
      <c r="S8" s="7">
        <v>11506</v>
      </c>
      <c r="T8" s="8">
        <f t="shared" si="0"/>
        <v>9.0735268555536236E-2</v>
      </c>
    </row>
    <row r="9" spans="1:24">
      <c r="A9" s="17" t="s">
        <v>7</v>
      </c>
      <c r="B9" s="21">
        <v>-785</v>
      </c>
      <c r="C9" s="5"/>
      <c r="D9" s="5"/>
      <c r="E9" s="7"/>
      <c r="F9" s="5"/>
      <c r="G9" s="22"/>
      <c r="H9" s="7">
        <v>864</v>
      </c>
      <c r="J9" s="7">
        <v>2154</v>
      </c>
      <c r="K9" s="7">
        <v>3757</v>
      </c>
      <c r="L9" s="7"/>
      <c r="M9" s="7"/>
      <c r="N9" s="7"/>
      <c r="O9" s="7"/>
      <c r="P9" s="22"/>
      <c r="R9" s="6" t="s">
        <v>7</v>
      </c>
      <c r="S9" s="7">
        <v>13972</v>
      </c>
      <c r="T9" s="8">
        <f t="shared" si="0"/>
        <v>5.6183796163756086E-2</v>
      </c>
    </row>
    <row r="10" spans="1:24">
      <c r="A10" s="17" t="s">
        <v>8</v>
      </c>
      <c r="B10" s="21">
        <v>-675</v>
      </c>
      <c r="C10" s="5"/>
      <c r="D10" s="5"/>
      <c r="E10" s="7"/>
      <c r="F10" s="5"/>
      <c r="G10" s="22"/>
      <c r="H10" s="7">
        <v>663</v>
      </c>
      <c r="J10" s="7">
        <v>2587</v>
      </c>
      <c r="K10" s="7">
        <v>3817</v>
      </c>
      <c r="L10" s="7"/>
      <c r="M10" s="7"/>
      <c r="N10" s="7"/>
      <c r="O10" s="7"/>
      <c r="P10" s="22"/>
      <c r="R10" s="6" t="s">
        <v>8</v>
      </c>
      <c r="S10" s="7">
        <v>15667</v>
      </c>
      <c r="T10" s="8">
        <f t="shared" si="0"/>
        <v>4.3084189698091531E-2</v>
      </c>
    </row>
    <row r="11" spans="1:24">
      <c r="A11" s="17" t="s">
        <v>9</v>
      </c>
      <c r="B11" s="21">
        <v>-420</v>
      </c>
      <c r="C11" s="5"/>
      <c r="D11" s="5"/>
      <c r="E11" s="7"/>
      <c r="F11" s="5"/>
      <c r="G11" s="22"/>
      <c r="H11" s="7">
        <v>521</v>
      </c>
      <c r="J11" s="7">
        <v>2911</v>
      </c>
      <c r="K11" s="7">
        <v>4177</v>
      </c>
      <c r="L11" s="7"/>
      <c r="M11" s="7"/>
      <c r="N11" s="7"/>
      <c r="O11" s="7"/>
      <c r="P11" s="22"/>
      <c r="R11" s="6" t="s">
        <v>9</v>
      </c>
      <c r="S11" s="7">
        <v>17810</v>
      </c>
      <c r="T11" s="8">
        <f t="shared" si="0"/>
        <v>2.3582257158899493E-2</v>
      </c>
    </row>
    <row r="12" spans="1:24">
      <c r="A12" s="17" t="s">
        <v>10</v>
      </c>
      <c r="B12" s="21">
        <v>-783</v>
      </c>
      <c r="C12" s="5"/>
      <c r="D12" s="5"/>
      <c r="E12" s="7"/>
      <c r="F12" s="5"/>
      <c r="G12" s="22"/>
      <c r="H12" s="7">
        <v>849</v>
      </c>
      <c r="I12" t="s">
        <v>59</v>
      </c>
      <c r="J12" s="7">
        <v>3413</v>
      </c>
      <c r="K12" s="7">
        <v>4426</v>
      </c>
      <c r="L12" s="7"/>
      <c r="M12" s="7"/>
      <c r="N12" s="7"/>
      <c r="O12" s="7"/>
      <c r="P12" s="22"/>
      <c r="R12" s="6" t="s">
        <v>10</v>
      </c>
      <c r="S12" s="7">
        <v>20546</v>
      </c>
      <c r="T12" s="8">
        <f t="shared" si="0"/>
        <v>3.8109607709529834E-2</v>
      </c>
    </row>
    <row r="13" spans="1:24">
      <c r="A13" s="17" t="s">
        <v>11</v>
      </c>
      <c r="B13" s="21">
        <v>-778</v>
      </c>
      <c r="C13" s="5"/>
      <c r="D13" s="5"/>
      <c r="E13" s="7"/>
      <c r="F13" s="5"/>
      <c r="G13" s="22"/>
      <c r="H13" s="7">
        <v>671</v>
      </c>
      <c r="J13" s="7">
        <v>3837</v>
      </c>
      <c r="K13" s="7">
        <v>5218</v>
      </c>
      <c r="L13" s="7"/>
      <c r="M13" s="7"/>
      <c r="N13" s="7"/>
      <c r="O13" s="7"/>
      <c r="P13" s="22"/>
      <c r="R13" s="6" t="s">
        <v>11</v>
      </c>
      <c r="S13" s="7">
        <v>23988</v>
      </c>
      <c r="T13" s="8">
        <f t="shared" si="0"/>
        <v>3.2432883108220775E-2</v>
      </c>
    </row>
    <row r="14" spans="1:24">
      <c r="A14" s="17" t="s">
        <v>12</v>
      </c>
      <c r="B14" s="21">
        <v>-1555</v>
      </c>
      <c r="C14" s="5"/>
      <c r="D14" s="5"/>
      <c r="E14" s="7"/>
      <c r="F14" s="5"/>
      <c r="G14" s="22"/>
      <c r="H14" s="7">
        <v>1582</v>
      </c>
      <c r="J14" s="7">
        <v>4572</v>
      </c>
      <c r="K14" s="7">
        <v>7245</v>
      </c>
      <c r="L14" s="7"/>
      <c r="M14" s="7"/>
      <c r="N14" s="7"/>
      <c r="O14" s="7"/>
      <c r="P14" s="22"/>
      <c r="R14" s="6" t="s">
        <v>12</v>
      </c>
      <c r="S14" s="7">
        <v>29028</v>
      </c>
      <c r="T14" s="8">
        <f t="shared" si="0"/>
        <v>5.356896789306876E-2</v>
      </c>
    </row>
    <row r="15" spans="1:24">
      <c r="A15" s="17" t="s">
        <v>13</v>
      </c>
      <c r="B15" s="21">
        <v>-1897</v>
      </c>
      <c r="C15" s="5"/>
      <c r="D15" s="5"/>
      <c r="E15" s="7"/>
      <c r="F15" s="5"/>
      <c r="G15" s="22"/>
      <c r="H15" s="7">
        <v>1328</v>
      </c>
      <c r="J15" s="7">
        <v>5309</v>
      </c>
      <c r="K15" s="7">
        <v>8537</v>
      </c>
      <c r="L15" s="7"/>
      <c r="M15" s="7"/>
      <c r="N15" s="7"/>
      <c r="O15" s="7"/>
      <c r="P15" s="22"/>
      <c r="R15" s="6" t="s">
        <v>13</v>
      </c>
      <c r="S15" s="7">
        <v>33426</v>
      </c>
      <c r="T15" s="8">
        <f t="shared" si="0"/>
        <v>5.6752228803925088E-2</v>
      </c>
    </row>
    <row r="16" spans="1:24">
      <c r="A16" s="17" t="s">
        <v>14</v>
      </c>
      <c r="B16" s="21">
        <v>-1843</v>
      </c>
      <c r="C16" s="5"/>
      <c r="D16" s="5"/>
      <c r="E16" s="7"/>
      <c r="F16" s="5"/>
      <c r="G16" s="22"/>
      <c r="H16" s="7">
        <v>2167</v>
      </c>
      <c r="J16" s="7">
        <v>5654</v>
      </c>
      <c r="K16" s="7">
        <v>9557</v>
      </c>
      <c r="L16" s="7"/>
      <c r="M16" s="7"/>
      <c r="N16" s="7"/>
      <c r="O16" s="7"/>
      <c r="P16" s="22"/>
      <c r="R16" s="6" t="s">
        <v>14</v>
      </c>
      <c r="S16" s="7">
        <v>37253</v>
      </c>
      <c r="T16" s="8">
        <f t="shared" si="0"/>
        <v>4.9472525702627973E-2</v>
      </c>
    </row>
    <row r="17" spans="1:24">
      <c r="A17" s="17" t="s">
        <v>15</v>
      </c>
      <c r="B17" s="21">
        <v>-3149</v>
      </c>
      <c r="C17" s="5"/>
      <c r="D17" s="5"/>
      <c r="E17" s="7"/>
      <c r="F17" s="5"/>
      <c r="G17" s="22"/>
      <c r="H17" s="7">
        <v>2102</v>
      </c>
      <c r="J17" s="7">
        <v>6417</v>
      </c>
      <c r="K17" s="7">
        <v>11014</v>
      </c>
      <c r="L17" s="7"/>
      <c r="M17" s="7"/>
      <c r="N17" s="7"/>
      <c r="O17" s="7"/>
      <c r="P17" s="22"/>
      <c r="R17" s="6" t="s">
        <v>15</v>
      </c>
      <c r="S17" s="7">
        <v>42244</v>
      </c>
      <c r="T17" s="8">
        <f t="shared" si="0"/>
        <v>7.4543130385380171E-2</v>
      </c>
    </row>
    <row r="18" spans="1:24">
      <c r="A18" s="17" t="s">
        <v>16</v>
      </c>
      <c r="B18" s="21">
        <v>-3709</v>
      </c>
      <c r="C18" s="5"/>
      <c r="D18" s="5"/>
      <c r="E18" s="7"/>
      <c r="F18" s="5"/>
      <c r="G18" s="22"/>
      <c r="H18" s="7">
        <v>1188</v>
      </c>
      <c r="J18" s="7">
        <v>7611</v>
      </c>
      <c r="K18" s="7">
        <v>13196</v>
      </c>
      <c r="L18" s="7"/>
      <c r="M18" s="7"/>
      <c r="N18" s="7"/>
      <c r="O18" s="7"/>
      <c r="P18" s="22"/>
      <c r="R18" s="6" t="s">
        <v>16</v>
      </c>
      <c r="S18" s="7">
        <v>48779</v>
      </c>
      <c r="T18" s="8">
        <f t="shared" si="0"/>
        <v>7.6036819122983254E-2</v>
      </c>
    </row>
    <row r="19" spans="1:24">
      <c r="A19" s="17" t="s">
        <v>17</v>
      </c>
      <c r="B19" s="21">
        <v>-2381</v>
      </c>
      <c r="C19" s="7">
        <v>-150</v>
      </c>
      <c r="D19" s="7">
        <v>1195</v>
      </c>
      <c r="E19" s="7">
        <f>C19+D19</f>
        <v>1045</v>
      </c>
      <c r="F19" s="7">
        <v>1927</v>
      </c>
      <c r="G19" s="21">
        <f>E19-F19</f>
        <v>-882</v>
      </c>
      <c r="H19" s="7">
        <v>3361</v>
      </c>
      <c r="I19" s="7">
        <f>H19-C19</f>
        <v>3511</v>
      </c>
      <c r="J19" s="7">
        <v>8808</v>
      </c>
      <c r="K19" s="7">
        <v>13963</v>
      </c>
      <c r="L19" s="7">
        <f>H19-C19</f>
        <v>3511</v>
      </c>
      <c r="M19" s="7">
        <f>J19-D19</f>
        <v>7613</v>
      </c>
      <c r="N19" s="7">
        <f>I19+M19</f>
        <v>11124</v>
      </c>
      <c r="O19" s="7">
        <f>K19-F19</f>
        <v>12036</v>
      </c>
      <c r="P19" s="21">
        <f>N19-O19</f>
        <v>-912</v>
      </c>
      <c r="Q19" s="7"/>
      <c r="R19" s="6" t="s">
        <v>17</v>
      </c>
      <c r="S19" s="7">
        <v>57953</v>
      </c>
      <c r="T19" s="8">
        <f t="shared" si="0"/>
        <v>4.1085017169085296E-2</v>
      </c>
      <c r="U19" s="8">
        <f t="shared" ref="U19:U58" si="1">G19/S19</f>
        <v>-1.5219229375528446E-2</v>
      </c>
      <c r="V19" s="8">
        <f t="shared" ref="V19:V58" si="2">P19/S19</f>
        <v>-1.5736890238641658E-2</v>
      </c>
      <c r="W19" s="8">
        <f>-(T19+U19+V19)</f>
        <v>-1.0128897554915191E-2</v>
      </c>
      <c r="X19" s="8">
        <f>-T19</f>
        <v>-4.1085017169085296E-2</v>
      </c>
    </row>
    <row r="20" spans="1:24">
      <c r="A20" s="17" t="s">
        <v>18</v>
      </c>
      <c r="B20" s="21">
        <v>-1826</v>
      </c>
      <c r="C20" s="7">
        <v>195</v>
      </c>
      <c r="D20" s="7">
        <v>1300</v>
      </c>
      <c r="E20" s="7">
        <f t="shared" ref="E20:E56" si="3">C20+D20</f>
        <v>1495</v>
      </c>
      <c r="F20" s="7">
        <v>1760</v>
      </c>
      <c r="G20" s="21">
        <f t="shared" ref="G20:G56" si="4">E20-F20</f>
        <v>-265</v>
      </c>
      <c r="H20" s="7">
        <v>3537</v>
      </c>
      <c r="I20" s="7">
        <f t="shared" ref="I20:I58" si="5">H20-C20</f>
        <v>3342</v>
      </c>
      <c r="J20" s="7">
        <v>9458</v>
      </c>
      <c r="K20" s="7">
        <v>15175</v>
      </c>
      <c r="L20" s="7">
        <f t="shared" ref="L20:L58" si="6">H20-C20</f>
        <v>3342</v>
      </c>
      <c r="M20" s="7">
        <f t="shared" ref="M20:M58" si="7">J20-D20</f>
        <v>8158</v>
      </c>
      <c r="N20" s="7">
        <f t="shared" ref="N20:N58" si="8">I20+M20</f>
        <v>11500</v>
      </c>
      <c r="O20" s="7">
        <f t="shared" ref="O20:O58" si="9">K20-F20</f>
        <v>13415</v>
      </c>
      <c r="P20" s="21">
        <f t="shared" ref="P20:P58" si="10">N20-O20</f>
        <v>-1915</v>
      </c>
      <c r="Q20" s="7"/>
      <c r="R20" s="6" t="s">
        <v>18</v>
      </c>
      <c r="S20" s="7">
        <v>65167</v>
      </c>
      <c r="T20" s="8">
        <f t="shared" si="0"/>
        <v>2.8020317031626437E-2</v>
      </c>
      <c r="U20" s="8">
        <f t="shared" si="1"/>
        <v>-4.0664753632973748E-3</v>
      </c>
      <c r="V20" s="8">
        <f t="shared" si="2"/>
        <v>-2.9386038946092347E-2</v>
      </c>
      <c r="W20" s="8">
        <f t="shared" ref="W20:W53" si="11">-(T20+U20+V20)</f>
        <v>5.4321972777632843E-3</v>
      </c>
      <c r="X20" s="8">
        <f t="shared" ref="X20:X53" si="12">-T20</f>
        <v>-2.8020317031626437E-2</v>
      </c>
    </row>
    <row r="21" spans="1:24">
      <c r="A21" s="17" t="s">
        <v>19</v>
      </c>
      <c r="B21" s="21">
        <v>-58</v>
      </c>
      <c r="C21" s="7">
        <v>183</v>
      </c>
      <c r="D21" s="7">
        <v>1385</v>
      </c>
      <c r="E21" s="7">
        <f t="shared" si="3"/>
        <v>1568</v>
      </c>
      <c r="F21" s="7">
        <v>2000</v>
      </c>
      <c r="G21" s="21">
        <f t="shared" si="4"/>
        <v>-432</v>
      </c>
      <c r="H21" s="7">
        <v>4353</v>
      </c>
      <c r="I21" s="7">
        <f t="shared" si="5"/>
        <v>4170</v>
      </c>
      <c r="J21" s="7">
        <v>9884</v>
      </c>
      <c r="K21" s="7">
        <v>14906</v>
      </c>
      <c r="L21" s="7">
        <f t="shared" si="6"/>
        <v>4170</v>
      </c>
      <c r="M21" s="7">
        <f t="shared" si="7"/>
        <v>8499</v>
      </c>
      <c r="N21" s="7">
        <f t="shared" si="8"/>
        <v>12669</v>
      </c>
      <c r="O21" s="7">
        <f t="shared" si="9"/>
        <v>12906</v>
      </c>
      <c r="P21" s="21">
        <f t="shared" si="10"/>
        <v>-237</v>
      </c>
      <c r="Q21" s="7"/>
      <c r="R21" s="6" t="s">
        <v>19</v>
      </c>
      <c r="S21" s="7">
        <v>70628</v>
      </c>
      <c r="T21" s="8">
        <f t="shared" si="0"/>
        <v>8.212040550489891E-4</v>
      </c>
      <c r="U21" s="8">
        <f t="shared" si="1"/>
        <v>-6.1165543410545394E-3</v>
      </c>
      <c r="V21" s="8">
        <f t="shared" si="2"/>
        <v>-3.3556096732174209E-3</v>
      </c>
      <c r="W21" s="8">
        <f t="shared" si="11"/>
        <v>8.6509599592229716E-3</v>
      </c>
      <c r="X21" s="8">
        <f t="shared" si="12"/>
        <v>-8.212040550489891E-4</v>
      </c>
    </row>
    <row r="22" spans="1:24">
      <c r="A22" s="17" t="s">
        <v>20</v>
      </c>
      <c r="B22" s="21">
        <v>-2479</v>
      </c>
      <c r="C22" s="7">
        <v>-480</v>
      </c>
      <c r="D22" s="7">
        <v>1495</v>
      </c>
      <c r="E22" s="7">
        <f t="shared" si="3"/>
        <v>1015</v>
      </c>
      <c r="F22" s="7">
        <v>2089</v>
      </c>
      <c r="G22" s="21">
        <f t="shared" si="4"/>
        <v>-1074</v>
      </c>
      <c r="H22" s="7">
        <v>3899</v>
      </c>
      <c r="I22" s="7">
        <f t="shared" si="5"/>
        <v>4379</v>
      </c>
      <c r="J22" s="7">
        <v>10543</v>
      </c>
      <c r="K22" s="7">
        <v>16055</v>
      </c>
      <c r="L22" s="7">
        <f t="shared" si="6"/>
        <v>4379</v>
      </c>
      <c r="M22" s="7">
        <f t="shared" si="7"/>
        <v>9048</v>
      </c>
      <c r="N22" s="7">
        <f t="shared" si="8"/>
        <v>13427</v>
      </c>
      <c r="O22" s="7">
        <f t="shared" si="9"/>
        <v>13966</v>
      </c>
      <c r="P22" s="21">
        <f t="shared" si="10"/>
        <v>-539</v>
      </c>
      <c r="Q22" s="7"/>
      <c r="R22" s="6" t="s">
        <v>20</v>
      </c>
      <c r="S22" s="7">
        <v>74635</v>
      </c>
      <c r="T22" s="8">
        <f t="shared" si="0"/>
        <v>3.3214979567227174E-2</v>
      </c>
      <c r="U22" s="8">
        <f t="shared" si="1"/>
        <v>-1.4390031486567964E-2</v>
      </c>
      <c r="V22" s="8">
        <f t="shared" si="2"/>
        <v>-7.2218128224023582E-3</v>
      </c>
      <c r="W22" s="8">
        <f t="shared" si="11"/>
        <v>-1.160313525825685E-2</v>
      </c>
      <c r="X22" s="8">
        <f t="shared" si="12"/>
        <v>-3.3214979567227174E-2</v>
      </c>
    </row>
    <row r="23" spans="1:24">
      <c r="A23" s="17" t="s">
        <v>21</v>
      </c>
      <c r="B23" s="21">
        <v>-2259</v>
      </c>
      <c r="C23" s="7">
        <v>-1916</v>
      </c>
      <c r="D23" s="7">
        <v>1596</v>
      </c>
      <c r="E23" s="7">
        <f t="shared" si="3"/>
        <v>-320</v>
      </c>
      <c r="F23" s="7">
        <v>2133</v>
      </c>
      <c r="G23" s="21">
        <f t="shared" si="4"/>
        <v>-2453</v>
      </c>
      <c r="H23" s="7">
        <v>1993</v>
      </c>
      <c r="I23" s="7">
        <f t="shared" si="5"/>
        <v>3909</v>
      </c>
      <c r="J23" s="7">
        <v>11294</v>
      </c>
      <c r="K23" s="7">
        <v>15738</v>
      </c>
      <c r="L23" s="7">
        <f t="shared" si="6"/>
        <v>3909</v>
      </c>
      <c r="M23" s="7">
        <f t="shared" si="7"/>
        <v>9698</v>
      </c>
      <c r="N23" s="7">
        <f t="shared" si="8"/>
        <v>13607</v>
      </c>
      <c r="O23" s="7">
        <f t="shared" si="9"/>
        <v>13605</v>
      </c>
      <c r="P23" s="21">
        <f t="shared" si="10"/>
        <v>2</v>
      </c>
      <c r="Q23" s="7"/>
      <c r="R23" s="6" t="s">
        <v>21</v>
      </c>
      <c r="S23" s="7">
        <v>76167</v>
      </c>
      <c r="T23" s="8">
        <f t="shared" si="0"/>
        <v>2.9658513529481272E-2</v>
      </c>
      <c r="U23" s="8">
        <f t="shared" si="1"/>
        <v>-3.2205548334580593E-2</v>
      </c>
      <c r="V23" s="8">
        <f t="shared" si="2"/>
        <v>2.6258090774219808E-5</v>
      </c>
      <c r="W23" s="8">
        <f t="shared" si="11"/>
        <v>2.520776714325101E-3</v>
      </c>
      <c r="X23" s="8">
        <f t="shared" si="12"/>
        <v>-2.9658513529481272E-2</v>
      </c>
    </row>
    <row r="24" spans="1:24">
      <c r="A24" s="17" t="s">
        <v>22</v>
      </c>
      <c r="B24" s="21">
        <v>-2089</v>
      </c>
      <c r="C24" s="7">
        <v>-2534</v>
      </c>
      <c r="D24" s="7">
        <v>1684</v>
      </c>
      <c r="E24" s="7">
        <f t="shared" si="3"/>
        <v>-850</v>
      </c>
      <c r="F24" s="7">
        <v>2178</v>
      </c>
      <c r="G24" s="21">
        <f t="shared" si="4"/>
        <v>-3028</v>
      </c>
      <c r="H24" s="7">
        <v>-575</v>
      </c>
      <c r="I24" s="7">
        <f t="shared" si="5"/>
        <v>1959</v>
      </c>
      <c r="J24" s="7">
        <v>11794</v>
      </c>
      <c r="K24" s="7">
        <v>13416</v>
      </c>
      <c r="L24" s="7">
        <f t="shared" si="6"/>
        <v>1959</v>
      </c>
      <c r="M24" s="7">
        <f t="shared" si="7"/>
        <v>10110</v>
      </c>
      <c r="N24" s="7">
        <f t="shared" si="8"/>
        <v>12069</v>
      </c>
      <c r="O24" s="7">
        <f t="shared" si="9"/>
        <v>11238</v>
      </c>
      <c r="P24" s="21">
        <f t="shared" si="10"/>
        <v>831</v>
      </c>
      <c r="Q24" s="7"/>
      <c r="R24" s="6" t="s">
        <v>22</v>
      </c>
      <c r="S24" s="7">
        <v>75986</v>
      </c>
      <c r="T24" s="8">
        <f t="shared" si="0"/>
        <v>2.7491906403811227E-2</v>
      </c>
      <c r="U24" s="8">
        <f t="shared" si="1"/>
        <v>-3.9849445950569842E-2</v>
      </c>
      <c r="V24" s="8">
        <f t="shared" si="2"/>
        <v>1.093622509409628E-2</v>
      </c>
      <c r="W24" s="8">
        <f t="shared" si="11"/>
        <v>1.4213144526623346E-3</v>
      </c>
      <c r="X24" s="8">
        <f t="shared" si="12"/>
        <v>-2.7491906403811227E-2</v>
      </c>
    </row>
    <row r="25" spans="1:24">
      <c r="A25" s="17" t="s">
        <v>23</v>
      </c>
      <c r="B25" s="21">
        <v>-2419</v>
      </c>
      <c r="C25" s="7">
        <v>-2116</v>
      </c>
      <c r="D25" s="7">
        <v>1742</v>
      </c>
      <c r="E25" s="7">
        <f t="shared" si="3"/>
        <v>-374</v>
      </c>
      <c r="F25" s="7">
        <v>2050</v>
      </c>
      <c r="G25" s="21">
        <f t="shared" si="4"/>
        <v>-2424</v>
      </c>
      <c r="H25" s="7">
        <v>-21</v>
      </c>
      <c r="I25" s="7">
        <f t="shared" si="5"/>
        <v>2095</v>
      </c>
      <c r="J25" s="7">
        <v>12250</v>
      </c>
      <c r="K25" s="7">
        <v>13998</v>
      </c>
      <c r="L25" s="7">
        <f t="shared" si="6"/>
        <v>2095</v>
      </c>
      <c r="M25" s="7">
        <f t="shared" si="7"/>
        <v>10508</v>
      </c>
      <c r="N25" s="7">
        <f t="shared" si="8"/>
        <v>12603</v>
      </c>
      <c r="O25" s="7">
        <f t="shared" si="9"/>
        <v>11948</v>
      </c>
      <c r="P25" s="21">
        <f t="shared" si="10"/>
        <v>655</v>
      </c>
      <c r="Q25" s="7"/>
      <c r="R25" s="6" t="s">
        <v>23</v>
      </c>
      <c r="S25" s="7">
        <v>78309</v>
      </c>
      <c r="T25" s="8">
        <f t="shared" si="0"/>
        <v>3.089044681965036E-2</v>
      </c>
      <c r="U25" s="8">
        <f t="shared" si="1"/>
        <v>-3.0954296441022103E-2</v>
      </c>
      <c r="V25" s="8">
        <f t="shared" si="2"/>
        <v>8.36430039969863E-3</v>
      </c>
      <c r="W25" s="8">
        <f t="shared" si="11"/>
        <v>-8.3004507783268865E-3</v>
      </c>
      <c r="X25" s="8">
        <f t="shared" si="12"/>
        <v>-3.089044681965036E-2</v>
      </c>
    </row>
    <row r="26" spans="1:24">
      <c r="A26" s="17" t="s">
        <v>24</v>
      </c>
      <c r="B26" s="21">
        <v>-2633</v>
      </c>
      <c r="C26" s="7">
        <v>-173</v>
      </c>
      <c r="D26" s="7">
        <v>1800</v>
      </c>
      <c r="E26" s="7">
        <f t="shared" si="3"/>
        <v>1627</v>
      </c>
      <c r="F26" s="7">
        <v>2120</v>
      </c>
      <c r="G26" s="21">
        <f t="shared" si="4"/>
        <v>-493</v>
      </c>
      <c r="H26" s="7">
        <v>2796</v>
      </c>
      <c r="I26" s="7">
        <f t="shared" si="5"/>
        <v>2969</v>
      </c>
      <c r="J26" s="7">
        <v>12637</v>
      </c>
      <c r="K26" s="7">
        <v>16519</v>
      </c>
      <c r="L26" s="7">
        <f t="shared" si="6"/>
        <v>2969</v>
      </c>
      <c r="M26" s="7">
        <f t="shared" si="7"/>
        <v>10837</v>
      </c>
      <c r="N26" s="7">
        <f t="shared" si="8"/>
        <v>13806</v>
      </c>
      <c r="O26" s="7">
        <f t="shared" si="9"/>
        <v>14399</v>
      </c>
      <c r="P26" s="21">
        <f t="shared" si="10"/>
        <v>-593</v>
      </c>
      <c r="Q26" s="7"/>
      <c r="R26" s="6" t="s">
        <v>24</v>
      </c>
      <c r="S26" s="7">
        <v>84460</v>
      </c>
      <c r="T26" s="8">
        <f t="shared" si="0"/>
        <v>3.1174520483068908E-2</v>
      </c>
      <c r="U26" s="8">
        <f t="shared" si="1"/>
        <v>-5.8370826426710869E-3</v>
      </c>
      <c r="V26" s="8">
        <f t="shared" si="2"/>
        <v>-7.0210750651195832E-3</v>
      </c>
      <c r="W26" s="8">
        <f t="shared" si="11"/>
        <v>-1.831636277527824E-2</v>
      </c>
      <c r="X26" s="8">
        <f t="shared" si="12"/>
        <v>-3.1174520483068908E-2</v>
      </c>
    </row>
    <row r="27" spans="1:24">
      <c r="A27" s="17" t="s">
        <v>25</v>
      </c>
      <c r="B27" s="21">
        <v>-3355</v>
      </c>
      <c r="C27" s="7">
        <v>2932</v>
      </c>
      <c r="D27" s="7">
        <v>1832</v>
      </c>
      <c r="E27" s="7">
        <f t="shared" si="3"/>
        <v>4764</v>
      </c>
      <c r="F27" s="7">
        <v>2512</v>
      </c>
      <c r="G27" s="21">
        <f t="shared" si="4"/>
        <v>2252</v>
      </c>
      <c r="H27" s="7">
        <v>4245</v>
      </c>
      <c r="I27" s="7">
        <f t="shared" si="5"/>
        <v>1313</v>
      </c>
      <c r="J27" s="7">
        <v>13121</v>
      </c>
      <c r="K27" s="7">
        <v>19293</v>
      </c>
      <c r="L27" s="7">
        <f t="shared" si="6"/>
        <v>1313</v>
      </c>
      <c r="M27" s="7">
        <f t="shared" si="7"/>
        <v>11289</v>
      </c>
      <c r="N27" s="7">
        <f t="shared" si="8"/>
        <v>12602</v>
      </c>
      <c r="O27" s="7">
        <f t="shared" si="9"/>
        <v>16781</v>
      </c>
      <c r="P27" s="21">
        <f t="shared" si="10"/>
        <v>-4179</v>
      </c>
      <c r="Q27" s="7"/>
      <c r="R27" s="6" t="s">
        <v>25</v>
      </c>
      <c r="S27" s="7">
        <v>90337</v>
      </c>
      <c r="T27" s="8">
        <f t="shared" si="0"/>
        <v>3.7138713926740979E-2</v>
      </c>
      <c r="U27" s="8">
        <f t="shared" si="1"/>
        <v>2.492887742563955E-2</v>
      </c>
      <c r="V27" s="8">
        <f t="shared" si="2"/>
        <v>-4.6260114903085112E-2</v>
      </c>
      <c r="W27" s="8">
        <f t="shared" si="11"/>
        <v>-1.5807476449295421E-2</v>
      </c>
      <c r="X27" s="8">
        <f t="shared" si="12"/>
        <v>-3.7138713926740979E-2</v>
      </c>
    </row>
    <row r="28" spans="1:24">
      <c r="A28" s="17" t="s">
        <v>26</v>
      </c>
      <c r="B28" s="21">
        <v>-4011</v>
      </c>
      <c r="C28" s="7">
        <v>3323</v>
      </c>
      <c r="D28" s="7">
        <v>1906</v>
      </c>
      <c r="E28" s="7">
        <f t="shared" si="3"/>
        <v>5229</v>
      </c>
      <c r="F28" s="7">
        <v>2798</v>
      </c>
      <c r="G28" s="21">
        <f t="shared" si="4"/>
        <v>2431</v>
      </c>
      <c r="H28" s="7">
        <v>4938</v>
      </c>
      <c r="I28" s="7">
        <f t="shared" si="5"/>
        <v>1615</v>
      </c>
      <c r="J28" s="7">
        <v>13815</v>
      </c>
      <c r="K28" s="7">
        <v>21581</v>
      </c>
      <c r="L28" s="7">
        <f t="shared" si="6"/>
        <v>1615</v>
      </c>
      <c r="M28" s="7">
        <f t="shared" si="7"/>
        <v>11909</v>
      </c>
      <c r="N28" s="7">
        <f t="shared" si="8"/>
        <v>13524</v>
      </c>
      <c r="O28" s="7">
        <f t="shared" si="9"/>
        <v>18783</v>
      </c>
      <c r="P28" s="21">
        <f t="shared" si="10"/>
        <v>-5259</v>
      </c>
      <c r="Q28" s="7"/>
      <c r="R28" s="6" t="s">
        <v>26</v>
      </c>
      <c r="S28" s="7">
        <v>96236</v>
      </c>
      <c r="T28" s="8">
        <f t="shared" si="0"/>
        <v>4.1678789642129767E-2</v>
      </c>
      <c r="U28" s="8">
        <f t="shared" si="1"/>
        <v>2.5260817157820359E-2</v>
      </c>
      <c r="V28" s="8">
        <f t="shared" si="2"/>
        <v>-5.4646909680369095E-2</v>
      </c>
      <c r="W28" s="8">
        <f t="shared" si="11"/>
        <v>-1.2292697119581024E-2</v>
      </c>
      <c r="X28" s="8">
        <f t="shared" si="12"/>
        <v>-4.1678789642129767E-2</v>
      </c>
    </row>
    <row r="29" spans="1:24">
      <c r="A29" s="17" t="s">
        <v>27</v>
      </c>
      <c r="B29" s="21">
        <v>-5081</v>
      </c>
      <c r="C29" s="7">
        <v>3812</v>
      </c>
      <c r="D29" s="7">
        <v>1998</v>
      </c>
      <c r="E29" s="7">
        <f t="shared" si="3"/>
        <v>5810</v>
      </c>
      <c r="F29" s="7">
        <v>3068</v>
      </c>
      <c r="G29" s="21">
        <f t="shared" si="4"/>
        <v>2742</v>
      </c>
      <c r="H29" s="7">
        <v>3804</v>
      </c>
      <c r="I29" s="7">
        <f t="shared" si="5"/>
        <v>-8</v>
      </c>
      <c r="J29" s="7">
        <v>14516</v>
      </c>
      <c r="K29" s="7">
        <v>22591</v>
      </c>
      <c r="L29" s="7">
        <f t="shared" si="6"/>
        <v>-8</v>
      </c>
      <c r="M29" s="7">
        <f t="shared" si="7"/>
        <v>12518</v>
      </c>
      <c r="N29" s="7">
        <f t="shared" si="8"/>
        <v>12510</v>
      </c>
      <c r="O29" s="7">
        <f t="shared" si="9"/>
        <v>19523</v>
      </c>
      <c r="P29" s="21">
        <f t="shared" si="10"/>
        <v>-7013</v>
      </c>
      <c r="Q29" s="7"/>
      <c r="R29" s="6" t="s">
        <v>27</v>
      </c>
      <c r="S29" s="7">
        <v>101101</v>
      </c>
      <c r="T29" s="8">
        <f t="shared" si="0"/>
        <v>5.0256674019050256E-2</v>
      </c>
      <c r="U29" s="8">
        <f t="shared" si="1"/>
        <v>2.712139345802712E-2</v>
      </c>
      <c r="V29" s="8">
        <f t="shared" si="2"/>
        <v>-6.9366277287069372E-2</v>
      </c>
      <c r="W29" s="8">
        <f t="shared" si="11"/>
        <v>-8.0117901900080002E-3</v>
      </c>
      <c r="X29" s="8">
        <f t="shared" si="12"/>
        <v>-5.0256674019050256E-2</v>
      </c>
    </row>
    <row r="30" spans="1:24">
      <c r="A30" s="17" t="s">
        <v>28</v>
      </c>
      <c r="B30" s="21">
        <v>-4270</v>
      </c>
      <c r="C30" s="7">
        <v>3184</v>
      </c>
      <c r="D30" s="7">
        <v>2122</v>
      </c>
      <c r="E30" s="7">
        <f t="shared" si="3"/>
        <v>5306</v>
      </c>
      <c r="F30" s="7">
        <v>4027</v>
      </c>
      <c r="G30" s="21">
        <f t="shared" si="4"/>
        <v>1279</v>
      </c>
      <c r="H30" s="7">
        <v>4806</v>
      </c>
      <c r="I30" s="7">
        <f t="shared" si="5"/>
        <v>1622</v>
      </c>
      <c r="J30" s="7">
        <v>14958</v>
      </c>
      <c r="K30" s="7">
        <v>23216</v>
      </c>
      <c r="L30" s="7">
        <f t="shared" si="6"/>
        <v>1622</v>
      </c>
      <c r="M30" s="7">
        <f t="shared" si="7"/>
        <v>12836</v>
      </c>
      <c r="N30" s="7">
        <f t="shared" si="8"/>
        <v>14458</v>
      </c>
      <c r="O30" s="7">
        <f t="shared" si="9"/>
        <v>19189</v>
      </c>
      <c r="P30" s="21">
        <f t="shared" si="10"/>
        <v>-4731</v>
      </c>
      <c r="Q30" s="7"/>
      <c r="R30" s="6" t="s">
        <v>28</v>
      </c>
      <c r="S30" s="7">
        <v>104815</v>
      </c>
      <c r="T30" s="8">
        <f t="shared" si="0"/>
        <v>4.0738443925010734E-2</v>
      </c>
      <c r="U30" s="8">
        <f t="shared" si="1"/>
        <v>1.2202451939130849E-2</v>
      </c>
      <c r="V30" s="8">
        <f t="shared" si="2"/>
        <v>-4.5136669369842106E-2</v>
      </c>
      <c r="W30" s="8">
        <f t="shared" si="11"/>
        <v>-7.8042264942994738E-3</v>
      </c>
      <c r="X30" s="8">
        <f t="shared" si="12"/>
        <v>-4.0738443925010734E-2</v>
      </c>
    </row>
    <row r="31" spans="1:24">
      <c r="A31" s="17" t="s">
        <v>29</v>
      </c>
      <c r="B31" s="21">
        <v>-3166</v>
      </c>
      <c r="C31" s="7">
        <v>1343</v>
      </c>
      <c r="D31" s="7">
        <v>2266</v>
      </c>
      <c r="E31" s="7">
        <f t="shared" si="3"/>
        <v>3609</v>
      </c>
      <c r="F31" s="7">
        <v>3558</v>
      </c>
      <c r="G31" s="21">
        <f t="shared" si="4"/>
        <v>51</v>
      </c>
      <c r="H31" s="7">
        <v>3394</v>
      </c>
      <c r="I31" s="7">
        <f t="shared" si="5"/>
        <v>2051</v>
      </c>
      <c r="J31" s="7">
        <v>15673</v>
      </c>
      <c r="K31" s="7">
        <v>21962</v>
      </c>
      <c r="L31" s="7">
        <f t="shared" si="6"/>
        <v>2051</v>
      </c>
      <c r="M31" s="7">
        <f t="shared" si="7"/>
        <v>13407</v>
      </c>
      <c r="N31" s="7">
        <f t="shared" si="8"/>
        <v>15458</v>
      </c>
      <c r="O31" s="7">
        <f t="shared" si="9"/>
        <v>18404</v>
      </c>
      <c r="P31" s="21">
        <f t="shared" si="10"/>
        <v>-2946</v>
      </c>
      <c r="Q31" s="7"/>
      <c r="R31" s="6" t="s">
        <v>29</v>
      </c>
      <c r="S31" s="7">
        <v>106826</v>
      </c>
      <c r="T31" s="8">
        <f t="shared" si="0"/>
        <v>2.9636979761481289E-2</v>
      </c>
      <c r="U31" s="8">
        <f t="shared" si="1"/>
        <v>4.7741186602512494E-4</v>
      </c>
      <c r="V31" s="8">
        <f t="shared" si="2"/>
        <v>-2.757755602568663E-2</v>
      </c>
      <c r="W31" s="8">
        <f t="shared" si="11"/>
        <v>-2.5368356018197827E-3</v>
      </c>
      <c r="X31" s="8">
        <f t="shared" si="12"/>
        <v>-2.9636979761481289E-2</v>
      </c>
    </row>
    <row r="32" spans="1:24">
      <c r="A32" s="17" t="s">
        <v>30</v>
      </c>
      <c r="B32" s="21">
        <v>-5782</v>
      </c>
      <c r="C32" s="7">
        <v>1829</v>
      </c>
      <c r="D32" s="7">
        <v>2385</v>
      </c>
      <c r="E32" s="7">
        <f t="shared" si="3"/>
        <v>4214</v>
      </c>
      <c r="F32" s="7">
        <v>4377</v>
      </c>
      <c r="G32" s="21">
        <f t="shared" si="4"/>
        <v>-163</v>
      </c>
      <c r="H32" s="7">
        <v>4396</v>
      </c>
      <c r="I32" s="7">
        <f t="shared" si="5"/>
        <v>2567</v>
      </c>
      <c r="J32" s="7">
        <v>16129</v>
      </c>
      <c r="K32" s="7">
        <v>24769</v>
      </c>
      <c r="L32" s="7">
        <f t="shared" si="6"/>
        <v>2567</v>
      </c>
      <c r="M32" s="7">
        <f t="shared" si="7"/>
        <v>13744</v>
      </c>
      <c r="N32" s="7">
        <f t="shared" si="8"/>
        <v>16311</v>
      </c>
      <c r="O32" s="7">
        <f t="shared" si="9"/>
        <v>20392</v>
      </c>
      <c r="P32" s="21">
        <f t="shared" si="10"/>
        <v>-4081</v>
      </c>
      <c r="Q32" s="7"/>
      <c r="R32" s="6" t="s">
        <v>30</v>
      </c>
      <c r="S32" s="7">
        <v>113229</v>
      </c>
      <c r="T32" s="8">
        <f t="shared" si="0"/>
        <v>5.106465658091125E-2</v>
      </c>
      <c r="U32" s="8">
        <f t="shared" si="1"/>
        <v>-1.4395605366116454E-3</v>
      </c>
      <c r="V32" s="8">
        <f t="shared" si="2"/>
        <v>-3.6042003373694016E-2</v>
      </c>
      <c r="W32" s="8">
        <f t="shared" si="11"/>
        <v>-1.358309267060559E-2</v>
      </c>
      <c r="X32" s="8">
        <f t="shared" si="12"/>
        <v>-5.106465658091125E-2</v>
      </c>
    </row>
    <row r="33" spans="1:24">
      <c r="A33" s="17" t="s">
        <v>31</v>
      </c>
      <c r="B33" s="21">
        <v>-2765</v>
      </c>
      <c r="C33" s="7">
        <v>3086</v>
      </c>
      <c r="D33" s="7">
        <v>2643</v>
      </c>
      <c r="E33" s="7">
        <f t="shared" si="3"/>
        <v>5729</v>
      </c>
      <c r="F33" s="7">
        <v>3708</v>
      </c>
      <c r="G33" s="21">
        <f t="shared" si="4"/>
        <v>2021</v>
      </c>
      <c r="H33" s="7">
        <v>6067</v>
      </c>
      <c r="I33" s="7">
        <f t="shared" si="5"/>
        <v>2981</v>
      </c>
      <c r="J33" s="7">
        <v>17574</v>
      </c>
      <c r="K33" s="7">
        <v>24987</v>
      </c>
      <c r="L33" s="7">
        <f t="shared" si="6"/>
        <v>2981</v>
      </c>
      <c r="M33" s="7">
        <f t="shared" si="7"/>
        <v>14931</v>
      </c>
      <c r="N33" s="7">
        <f t="shared" si="8"/>
        <v>17912</v>
      </c>
      <c r="O33" s="7">
        <f t="shared" si="9"/>
        <v>21279</v>
      </c>
      <c r="P33" s="21">
        <f t="shared" si="10"/>
        <v>-3367</v>
      </c>
      <c r="Q33" s="7"/>
      <c r="R33" s="6" t="s">
        <v>31</v>
      </c>
      <c r="S33" s="7">
        <v>119839</v>
      </c>
      <c r="T33" s="8">
        <f t="shared" si="0"/>
        <v>2.3072622435100425E-2</v>
      </c>
      <c r="U33" s="8">
        <f t="shared" si="1"/>
        <v>1.6864292926342842E-2</v>
      </c>
      <c r="V33" s="8">
        <f t="shared" si="2"/>
        <v>-2.8096028838691913E-2</v>
      </c>
      <c r="W33" s="8">
        <f t="shared" si="11"/>
        <v>-1.1840886522751354E-2</v>
      </c>
      <c r="X33" s="8">
        <f t="shared" si="12"/>
        <v>-2.3072622435100425E-2</v>
      </c>
    </row>
    <row r="34" spans="1:24">
      <c r="A34" s="17" t="s">
        <v>32</v>
      </c>
      <c r="B34" s="21">
        <v>-1618</v>
      </c>
      <c r="C34" s="7">
        <v>3553</v>
      </c>
      <c r="D34" s="7">
        <v>2760</v>
      </c>
      <c r="E34" s="7">
        <f t="shared" si="3"/>
        <v>6313</v>
      </c>
      <c r="F34" s="7">
        <v>4603</v>
      </c>
      <c r="G34" s="21">
        <f t="shared" si="4"/>
        <v>1710</v>
      </c>
      <c r="H34" s="7">
        <v>9396</v>
      </c>
      <c r="I34" s="7">
        <f t="shared" si="5"/>
        <v>5843</v>
      </c>
      <c r="J34" s="7">
        <v>18527</v>
      </c>
      <c r="K34" s="7">
        <v>27656</v>
      </c>
      <c r="L34" s="7">
        <f t="shared" si="6"/>
        <v>5843</v>
      </c>
      <c r="M34" s="7">
        <f t="shared" si="7"/>
        <v>15767</v>
      </c>
      <c r="N34" s="7">
        <f t="shared" si="8"/>
        <v>21610</v>
      </c>
      <c r="O34" s="7">
        <f t="shared" si="9"/>
        <v>23053</v>
      </c>
      <c r="P34" s="21">
        <f t="shared" si="10"/>
        <v>-1443</v>
      </c>
      <c r="Q34" s="7"/>
      <c r="R34" s="6" t="s">
        <v>32</v>
      </c>
      <c r="S34" s="7">
        <v>128712</v>
      </c>
      <c r="T34" s="8">
        <f t="shared" si="0"/>
        <v>1.2570700478587856E-2</v>
      </c>
      <c r="U34" s="8">
        <f t="shared" si="1"/>
        <v>1.3285474547827709E-2</v>
      </c>
      <c r="V34" s="8">
        <f t="shared" si="2"/>
        <v>-1.1211075890359874E-2</v>
      </c>
      <c r="W34" s="8">
        <f t="shared" si="11"/>
        <v>-1.4645099136055693E-2</v>
      </c>
      <c r="X34" s="8">
        <f t="shared" si="12"/>
        <v>-1.2570700478587856E-2</v>
      </c>
    </row>
    <row r="35" spans="1:24">
      <c r="A35" s="17" t="s">
        <v>33</v>
      </c>
      <c r="B35" s="21">
        <v>-2578</v>
      </c>
      <c r="C35" s="7">
        <v>6175</v>
      </c>
      <c r="D35" s="7">
        <v>2783</v>
      </c>
      <c r="E35" s="7">
        <f t="shared" si="3"/>
        <v>8958</v>
      </c>
      <c r="F35" s="7">
        <v>4611</v>
      </c>
      <c r="G35" s="21">
        <f t="shared" si="4"/>
        <v>4347</v>
      </c>
      <c r="H35" s="7">
        <v>9250</v>
      </c>
      <c r="I35" s="7">
        <f t="shared" si="5"/>
        <v>3075</v>
      </c>
      <c r="J35" s="7">
        <v>18920</v>
      </c>
      <c r="K35" s="7">
        <v>29655</v>
      </c>
      <c r="L35" s="7">
        <f t="shared" si="6"/>
        <v>3075</v>
      </c>
      <c r="M35" s="7">
        <f t="shared" si="7"/>
        <v>16137</v>
      </c>
      <c r="N35" s="7">
        <f t="shared" si="8"/>
        <v>19212</v>
      </c>
      <c r="O35" s="7">
        <f t="shared" si="9"/>
        <v>25044</v>
      </c>
      <c r="P35" s="21">
        <f t="shared" si="10"/>
        <v>-5832</v>
      </c>
      <c r="Q35" s="7"/>
      <c r="R35" s="6" t="s">
        <v>33</v>
      </c>
      <c r="S35" s="7">
        <v>135181</v>
      </c>
      <c r="T35" s="8">
        <f t="shared" si="0"/>
        <v>1.9070727395122094E-2</v>
      </c>
      <c r="U35" s="8">
        <f t="shared" si="1"/>
        <v>3.2156885952907582E-2</v>
      </c>
      <c r="V35" s="8">
        <f t="shared" si="2"/>
        <v>-4.3142157551726942E-2</v>
      </c>
      <c r="W35" s="8">
        <f t="shared" si="11"/>
        <v>-8.0854557963027374E-3</v>
      </c>
      <c r="X35" s="8">
        <f t="shared" si="12"/>
        <v>-1.9070727395122094E-2</v>
      </c>
    </row>
    <row r="36" spans="1:24">
      <c r="A36" s="17" t="s">
        <v>34</v>
      </c>
      <c r="B36" s="21">
        <v>-4057</v>
      </c>
      <c r="C36" s="7">
        <v>7524</v>
      </c>
      <c r="D36" s="7">
        <v>2829</v>
      </c>
      <c r="E36" s="7">
        <f t="shared" si="3"/>
        <v>10353</v>
      </c>
      <c r="F36" s="7">
        <v>5598</v>
      </c>
      <c r="G36" s="21">
        <f t="shared" si="4"/>
        <v>4755</v>
      </c>
      <c r="H36" s="7">
        <v>11118</v>
      </c>
      <c r="I36" s="7">
        <f t="shared" si="5"/>
        <v>3594</v>
      </c>
      <c r="J36" s="7">
        <v>19691</v>
      </c>
      <c r="K36" s="7">
        <v>33607</v>
      </c>
      <c r="L36" s="7">
        <f t="shared" si="6"/>
        <v>3594</v>
      </c>
      <c r="M36" s="7">
        <f t="shared" si="7"/>
        <v>16862</v>
      </c>
      <c r="N36" s="7">
        <f t="shared" si="8"/>
        <v>20456</v>
      </c>
      <c r="O36" s="7">
        <f t="shared" si="9"/>
        <v>28009</v>
      </c>
      <c r="P36" s="21">
        <f t="shared" si="10"/>
        <v>-7553</v>
      </c>
      <c r="Q36" s="7"/>
      <c r="R36" s="6" t="s">
        <v>34</v>
      </c>
      <c r="S36" s="7">
        <v>144502</v>
      </c>
      <c r="T36" s="8">
        <f t="shared" ref="T36:T58" si="13">-B36/S36</f>
        <v>2.8075735975972651E-2</v>
      </c>
      <c r="U36" s="8">
        <f t="shared" si="1"/>
        <v>3.2906118946450569E-2</v>
      </c>
      <c r="V36" s="8">
        <f t="shared" si="2"/>
        <v>-5.2269172745013907E-2</v>
      </c>
      <c r="W36" s="8">
        <f t="shared" si="11"/>
        <v>-8.7126821774093158E-3</v>
      </c>
      <c r="X36" s="8">
        <f t="shared" si="12"/>
        <v>-2.8075735975972651E-2</v>
      </c>
    </row>
    <row r="37" spans="1:24">
      <c r="A37" s="17" t="s">
        <v>35</v>
      </c>
      <c r="B37" s="21">
        <v>-7943</v>
      </c>
      <c r="C37" s="7">
        <v>8718</v>
      </c>
      <c r="D37" s="7">
        <v>3042</v>
      </c>
      <c r="E37" s="7">
        <f t="shared" si="3"/>
        <v>11760</v>
      </c>
      <c r="F37" s="7">
        <v>6114</v>
      </c>
      <c r="G37" s="21">
        <f t="shared" si="4"/>
        <v>5646</v>
      </c>
      <c r="H37" s="7">
        <v>10042</v>
      </c>
      <c r="I37" s="7">
        <f t="shared" si="5"/>
        <v>1324</v>
      </c>
      <c r="J37" s="7">
        <v>21091</v>
      </c>
      <c r="K37" s="7">
        <v>37431</v>
      </c>
      <c r="L37" s="7">
        <f t="shared" si="6"/>
        <v>1324</v>
      </c>
      <c r="M37" s="7">
        <f t="shared" si="7"/>
        <v>18049</v>
      </c>
      <c r="N37" s="7">
        <f t="shared" si="8"/>
        <v>19373</v>
      </c>
      <c r="O37" s="7">
        <f t="shared" si="9"/>
        <v>31317</v>
      </c>
      <c r="P37" s="21">
        <f t="shared" si="10"/>
        <v>-11944</v>
      </c>
      <c r="Q37" s="7"/>
      <c r="R37" s="6" t="s">
        <v>35</v>
      </c>
      <c r="S37" s="7">
        <v>154559</v>
      </c>
      <c r="T37" s="8">
        <f t="shared" si="13"/>
        <v>5.1391378049806223E-2</v>
      </c>
      <c r="U37" s="8">
        <f t="shared" si="1"/>
        <v>3.6529739452248008E-2</v>
      </c>
      <c r="V37" s="8">
        <f t="shared" si="2"/>
        <v>-7.7277932698839924E-2</v>
      </c>
      <c r="W37" s="8">
        <f t="shared" si="11"/>
        <v>-1.0643184803214301E-2</v>
      </c>
      <c r="X37" s="8">
        <f t="shared" si="12"/>
        <v>-5.1391378049806223E-2</v>
      </c>
    </row>
    <row r="38" spans="1:24">
      <c r="A38" s="17" t="s">
        <v>36</v>
      </c>
      <c r="B38" s="21">
        <v>-12738</v>
      </c>
      <c r="C38" s="7">
        <v>9998</v>
      </c>
      <c r="D38" s="7">
        <v>3326</v>
      </c>
      <c r="E38" s="7">
        <f t="shared" si="3"/>
        <v>13324</v>
      </c>
      <c r="F38" s="7">
        <v>6521</v>
      </c>
      <c r="G38" s="21">
        <f t="shared" si="4"/>
        <v>6803</v>
      </c>
      <c r="H38" s="7">
        <v>6021</v>
      </c>
      <c r="I38" s="7">
        <f t="shared" si="5"/>
        <v>-3977</v>
      </c>
      <c r="J38" s="7">
        <v>22661</v>
      </c>
      <c r="K38" s="7">
        <v>40320</v>
      </c>
      <c r="L38" s="7">
        <f t="shared" si="6"/>
        <v>-3977</v>
      </c>
      <c r="M38" s="7">
        <f t="shared" si="7"/>
        <v>19335</v>
      </c>
      <c r="N38" s="7">
        <f t="shared" si="8"/>
        <v>15358</v>
      </c>
      <c r="O38" s="7">
        <f t="shared" si="9"/>
        <v>33799</v>
      </c>
      <c r="P38" s="21">
        <f t="shared" si="10"/>
        <v>-18441</v>
      </c>
      <c r="Q38" s="7"/>
      <c r="R38" s="6" t="s">
        <v>36</v>
      </c>
      <c r="S38" s="7">
        <v>162937</v>
      </c>
      <c r="T38" s="8">
        <f t="shared" si="13"/>
        <v>7.8177455090004108E-2</v>
      </c>
      <c r="U38" s="8">
        <f t="shared" si="1"/>
        <v>4.1752333724077405E-2</v>
      </c>
      <c r="V38" s="8">
        <f t="shared" si="2"/>
        <v>-0.11317871324499654</v>
      </c>
      <c r="W38" s="8">
        <f t="shared" si="11"/>
        <v>-6.7510755690849689E-3</v>
      </c>
      <c r="X38" s="8">
        <f t="shared" si="12"/>
        <v>-7.8177455090004108E-2</v>
      </c>
    </row>
    <row r="39" spans="1:24">
      <c r="A39" s="17" t="s">
        <v>37</v>
      </c>
      <c r="B39" s="21">
        <v>-11616</v>
      </c>
      <c r="C39" s="7">
        <v>11629</v>
      </c>
      <c r="D39" s="7">
        <v>3623</v>
      </c>
      <c r="E39" s="7">
        <f t="shared" si="3"/>
        <v>15252</v>
      </c>
      <c r="F39" s="7">
        <v>6905</v>
      </c>
      <c r="G39" s="21">
        <f t="shared" si="4"/>
        <v>8347</v>
      </c>
      <c r="H39" s="7">
        <v>4492</v>
      </c>
      <c r="I39" s="7">
        <f t="shared" si="5"/>
        <v>-7137</v>
      </c>
      <c r="J39" s="7">
        <v>24758</v>
      </c>
      <c r="K39" s="7">
        <v>41132</v>
      </c>
      <c r="L39" s="7">
        <f t="shared" si="6"/>
        <v>-7137</v>
      </c>
      <c r="M39" s="7">
        <f t="shared" si="7"/>
        <v>21135</v>
      </c>
      <c r="N39" s="7">
        <f t="shared" si="8"/>
        <v>13998</v>
      </c>
      <c r="O39" s="7">
        <f t="shared" si="9"/>
        <v>34227</v>
      </c>
      <c r="P39" s="21">
        <f t="shared" si="10"/>
        <v>-20229</v>
      </c>
      <c r="Q39" s="7"/>
      <c r="R39" s="6" t="s">
        <v>37</v>
      </c>
      <c r="S39" s="7">
        <v>172004</v>
      </c>
      <c r="T39" s="8">
        <f t="shared" si="13"/>
        <v>6.753331317876328E-2</v>
      </c>
      <c r="U39" s="8">
        <f t="shared" si="1"/>
        <v>4.8527941210669522E-2</v>
      </c>
      <c r="V39" s="8">
        <f t="shared" si="2"/>
        <v>-0.11760773005278947</v>
      </c>
      <c r="W39" s="8">
        <f t="shared" si="11"/>
        <v>1.5464756633566806E-3</v>
      </c>
      <c r="X39" s="8">
        <f t="shared" si="12"/>
        <v>-6.753331317876328E-2</v>
      </c>
    </row>
    <row r="40" spans="1:24">
      <c r="A40" s="17" t="s">
        <v>38</v>
      </c>
      <c r="B40" s="21">
        <v>-12398</v>
      </c>
      <c r="C40" s="7">
        <v>10776</v>
      </c>
      <c r="D40" s="7">
        <v>3826</v>
      </c>
      <c r="E40" s="7">
        <f t="shared" si="3"/>
        <v>14602</v>
      </c>
      <c r="F40" s="7">
        <v>7376</v>
      </c>
      <c r="G40" s="21">
        <f t="shared" si="4"/>
        <v>7226</v>
      </c>
      <c r="H40" s="7">
        <v>7789</v>
      </c>
      <c r="I40" s="7">
        <f t="shared" si="5"/>
        <v>-2987</v>
      </c>
      <c r="J40" s="7">
        <v>26062</v>
      </c>
      <c r="K40" s="7">
        <v>44639</v>
      </c>
      <c r="L40" s="7">
        <f t="shared" si="6"/>
        <v>-2987</v>
      </c>
      <c r="M40" s="7">
        <f t="shared" si="7"/>
        <v>22236</v>
      </c>
      <c r="N40" s="7">
        <f t="shared" si="8"/>
        <v>19249</v>
      </c>
      <c r="O40" s="7">
        <f t="shared" si="9"/>
        <v>37263</v>
      </c>
      <c r="P40" s="21">
        <f t="shared" si="10"/>
        <v>-18014</v>
      </c>
      <c r="Q40" s="7"/>
      <c r="R40" s="6" t="s">
        <v>38</v>
      </c>
      <c r="S40" s="7">
        <v>186673</v>
      </c>
      <c r="T40" s="8">
        <f t="shared" si="13"/>
        <v>6.6415603756301123E-2</v>
      </c>
      <c r="U40" s="8">
        <f t="shared" si="1"/>
        <v>3.870940093103984E-2</v>
      </c>
      <c r="V40" s="8">
        <f t="shared" si="2"/>
        <v>-9.6500297311341215E-2</v>
      </c>
      <c r="W40" s="8">
        <f t="shared" si="11"/>
        <v>-8.6247073759997406E-3</v>
      </c>
      <c r="X40" s="8">
        <f t="shared" si="12"/>
        <v>-6.6415603756301123E-2</v>
      </c>
    </row>
    <row r="41" spans="1:24">
      <c r="A41" s="17" t="s">
        <v>39</v>
      </c>
      <c r="B41" s="21">
        <v>-13459</v>
      </c>
      <c r="C41" s="7">
        <v>4702</v>
      </c>
      <c r="D41" s="7">
        <v>4173</v>
      </c>
      <c r="E41" s="7">
        <f t="shared" si="3"/>
        <v>8875</v>
      </c>
      <c r="F41" s="7">
        <v>8165</v>
      </c>
      <c r="G41" s="21">
        <f t="shared" si="4"/>
        <v>710</v>
      </c>
      <c r="H41" s="7">
        <v>1471</v>
      </c>
      <c r="I41" s="7">
        <f t="shared" si="5"/>
        <v>-3231</v>
      </c>
      <c r="J41" s="7">
        <v>28551</v>
      </c>
      <c r="K41" s="7">
        <v>43430</v>
      </c>
      <c r="L41" s="7">
        <f t="shared" si="6"/>
        <v>-3231</v>
      </c>
      <c r="M41" s="7">
        <f t="shared" si="7"/>
        <v>24378</v>
      </c>
      <c r="N41" s="7">
        <f t="shared" si="8"/>
        <v>21147</v>
      </c>
      <c r="O41" s="7">
        <f t="shared" si="9"/>
        <v>35265</v>
      </c>
      <c r="P41" s="21">
        <f t="shared" si="10"/>
        <v>-14118</v>
      </c>
      <c r="Q41" s="7"/>
      <c r="R41" s="6" t="s">
        <v>39</v>
      </c>
      <c r="S41" s="7">
        <v>189841</v>
      </c>
      <c r="T41" s="8">
        <f t="shared" si="13"/>
        <v>7.0896171006263137E-2</v>
      </c>
      <c r="U41" s="8">
        <f t="shared" si="1"/>
        <v>3.7399718711974756E-3</v>
      </c>
      <c r="V41" s="8">
        <f t="shared" si="2"/>
        <v>-7.4367497010656286E-2</v>
      </c>
      <c r="W41" s="8">
        <f t="shared" si="11"/>
        <v>-2.6864586680432068E-4</v>
      </c>
      <c r="X41" s="8">
        <f t="shared" si="12"/>
        <v>-7.0896171006263137E-2</v>
      </c>
    </row>
    <row r="42" spans="1:24">
      <c r="A42" s="17" t="s">
        <v>40</v>
      </c>
      <c r="B42" s="21">
        <v>-2832</v>
      </c>
      <c r="C42" s="7">
        <v>-1659</v>
      </c>
      <c r="D42" s="7">
        <v>4414</v>
      </c>
      <c r="E42" s="7">
        <f t="shared" si="3"/>
        <v>2755</v>
      </c>
      <c r="F42" s="7">
        <v>8668</v>
      </c>
      <c r="G42" s="21">
        <f t="shared" si="4"/>
        <v>-5913</v>
      </c>
      <c r="H42" s="7">
        <v>6012</v>
      </c>
      <c r="I42" s="7">
        <f t="shared" si="5"/>
        <v>7671</v>
      </c>
      <c r="J42" s="7">
        <v>29967</v>
      </c>
      <c r="K42" s="7">
        <v>39662</v>
      </c>
      <c r="L42" s="7">
        <f t="shared" si="6"/>
        <v>7671</v>
      </c>
      <c r="M42" s="7">
        <f t="shared" si="7"/>
        <v>25553</v>
      </c>
      <c r="N42" s="7">
        <f t="shared" si="8"/>
        <v>33224</v>
      </c>
      <c r="O42" s="7">
        <f t="shared" si="9"/>
        <v>30994</v>
      </c>
      <c r="P42" s="21">
        <f t="shared" si="10"/>
        <v>2230</v>
      </c>
      <c r="Q42" s="7"/>
      <c r="R42" s="6" t="s">
        <v>40</v>
      </c>
      <c r="S42" s="7">
        <v>194770</v>
      </c>
      <c r="T42" s="8">
        <f t="shared" si="13"/>
        <v>1.4540226934332802E-2</v>
      </c>
      <c r="U42" s="8">
        <f t="shared" si="1"/>
        <v>-3.0358884838527493E-2</v>
      </c>
      <c r="V42" s="8">
        <f t="shared" si="2"/>
        <v>1.1449401858602454E-2</v>
      </c>
      <c r="W42" s="8">
        <f t="shared" si="11"/>
        <v>4.3692560455922368E-3</v>
      </c>
      <c r="X42" s="8">
        <f t="shared" si="12"/>
        <v>-1.4540226934332802E-2</v>
      </c>
    </row>
    <row r="43" spans="1:24">
      <c r="A43" s="17" t="s">
        <v>41</v>
      </c>
      <c r="B43" s="21">
        <v>-5615</v>
      </c>
      <c r="C43" s="7">
        <v>-2824</v>
      </c>
      <c r="D43" s="7">
        <v>4516</v>
      </c>
      <c r="E43" s="7">
        <f t="shared" si="3"/>
        <v>1692</v>
      </c>
      <c r="F43" s="7">
        <v>8531</v>
      </c>
      <c r="G43" s="21">
        <f t="shared" si="4"/>
        <v>-6839</v>
      </c>
      <c r="H43" s="7">
        <v>5942</v>
      </c>
      <c r="I43" s="7">
        <f t="shared" si="5"/>
        <v>8766</v>
      </c>
      <c r="J43" s="7">
        <v>29980</v>
      </c>
      <c r="K43" s="7">
        <v>40675</v>
      </c>
      <c r="L43" s="7">
        <f t="shared" si="6"/>
        <v>8766</v>
      </c>
      <c r="M43" s="7">
        <f t="shared" si="7"/>
        <v>25464</v>
      </c>
      <c r="N43" s="7">
        <f t="shared" si="8"/>
        <v>34230</v>
      </c>
      <c r="O43" s="7">
        <f t="shared" si="9"/>
        <v>32144</v>
      </c>
      <c r="P43" s="21">
        <f t="shared" si="10"/>
        <v>2086</v>
      </c>
      <c r="Q43" s="7"/>
      <c r="R43" s="6" t="s">
        <v>41</v>
      </c>
      <c r="S43" s="7">
        <v>203856</v>
      </c>
      <c r="T43" s="8">
        <f t="shared" si="13"/>
        <v>2.7543952593987914E-2</v>
      </c>
      <c r="U43" s="8">
        <f t="shared" si="1"/>
        <v>-3.3548190879836751E-2</v>
      </c>
      <c r="V43" s="8">
        <f t="shared" si="2"/>
        <v>1.0232713287811003E-2</v>
      </c>
      <c r="W43" s="8">
        <f t="shared" si="11"/>
        <v>-4.2284750019621672E-3</v>
      </c>
      <c r="X43" s="8">
        <f t="shared" si="12"/>
        <v>-2.7543952593987914E-2</v>
      </c>
    </row>
    <row r="44" spans="1:24">
      <c r="A44" s="17" t="s">
        <v>42</v>
      </c>
      <c r="B44" s="21">
        <v>-6699</v>
      </c>
      <c r="C44" s="7">
        <v>-2474</v>
      </c>
      <c r="D44" s="7">
        <v>4682</v>
      </c>
      <c r="E44" s="7">
        <f t="shared" si="3"/>
        <v>2208</v>
      </c>
      <c r="F44" s="7">
        <v>7669</v>
      </c>
      <c r="G44" s="21">
        <f t="shared" si="4"/>
        <v>-5461</v>
      </c>
      <c r="H44" s="7">
        <v>7049</v>
      </c>
      <c r="I44" s="7">
        <f t="shared" si="5"/>
        <v>9523</v>
      </c>
      <c r="J44" s="7">
        <v>30325</v>
      </c>
      <c r="K44" s="7">
        <v>42805</v>
      </c>
      <c r="L44" s="7">
        <f t="shared" si="6"/>
        <v>9523</v>
      </c>
      <c r="M44" s="7">
        <f t="shared" si="7"/>
        <v>25643</v>
      </c>
      <c r="N44" s="7">
        <f t="shared" si="8"/>
        <v>35166</v>
      </c>
      <c r="O44" s="7">
        <f t="shared" si="9"/>
        <v>35136</v>
      </c>
      <c r="P44" s="21">
        <f t="shared" si="10"/>
        <v>30</v>
      </c>
      <c r="Q44" s="7"/>
      <c r="R44" s="6" t="s">
        <v>42</v>
      </c>
      <c r="S44" s="7">
        <v>213237</v>
      </c>
      <c r="T44" s="8">
        <f t="shared" si="13"/>
        <v>3.1415748674010605E-2</v>
      </c>
      <c r="U44" s="8">
        <f t="shared" si="1"/>
        <v>-2.5610002016535592E-2</v>
      </c>
      <c r="V44" s="8">
        <f t="shared" si="2"/>
        <v>1.4068852966417648E-4</v>
      </c>
      <c r="W44" s="8">
        <f t="shared" si="11"/>
        <v>-5.9464351871391886E-3</v>
      </c>
      <c r="X44" s="8">
        <f t="shared" si="12"/>
        <v>-3.1415748674010605E-2</v>
      </c>
    </row>
    <row r="45" spans="1:24">
      <c r="A45" s="17" t="s">
        <v>43</v>
      </c>
      <c r="B45" s="21">
        <v>-7948</v>
      </c>
      <c r="C45" s="7">
        <v>-227</v>
      </c>
      <c r="D45" s="7">
        <v>4829</v>
      </c>
      <c r="E45" s="7">
        <f t="shared" si="3"/>
        <v>4602</v>
      </c>
      <c r="F45" s="7">
        <v>8201</v>
      </c>
      <c r="G45" s="21">
        <f t="shared" si="4"/>
        <v>-3599</v>
      </c>
      <c r="H45" s="7">
        <v>7436</v>
      </c>
      <c r="I45" s="7">
        <f t="shared" si="5"/>
        <v>7663</v>
      </c>
      <c r="J45" s="7">
        <v>31051</v>
      </c>
      <c r="K45" s="7">
        <v>45647</v>
      </c>
      <c r="L45" s="7">
        <f t="shared" si="6"/>
        <v>7663</v>
      </c>
      <c r="M45" s="7">
        <f t="shared" si="7"/>
        <v>26222</v>
      </c>
      <c r="N45" s="7">
        <f t="shared" si="8"/>
        <v>33885</v>
      </c>
      <c r="O45" s="7">
        <f t="shared" si="9"/>
        <v>37446</v>
      </c>
      <c r="P45" s="21">
        <f t="shared" si="10"/>
        <v>-3561</v>
      </c>
      <c r="Q45" s="7"/>
      <c r="R45" s="6" t="s">
        <v>43</v>
      </c>
      <c r="S45" s="7">
        <v>217861</v>
      </c>
      <c r="T45" s="8">
        <f t="shared" si="13"/>
        <v>3.6481977040406496E-2</v>
      </c>
      <c r="U45" s="8">
        <f t="shared" si="1"/>
        <v>-1.6519707519932435E-2</v>
      </c>
      <c r="V45" s="8">
        <f t="shared" si="2"/>
        <v>-1.6345284378571658E-2</v>
      </c>
      <c r="W45" s="8">
        <f t="shared" si="11"/>
        <v>-3.6169851419024027E-3</v>
      </c>
      <c r="X45" s="8">
        <f t="shared" si="12"/>
        <v>-3.6481977040406496E-2</v>
      </c>
    </row>
    <row r="46" spans="1:24">
      <c r="A46" s="17" t="s">
        <v>44</v>
      </c>
      <c r="B46" s="21">
        <v>-5974</v>
      </c>
      <c r="C46" s="7">
        <v>2742</v>
      </c>
      <c r="D46" s="7">
        <v>4961</v>
      </c>
      <c r="E46" s="7">
        <f t="shared" si="3"/>
        <v>7703</v>
      </c>
      <c r="F46" s="7">
        <v>9077</v>
      </c>
      <c r="G46" s="21">
        <f t="shared" si="4"/>
        <v>-1374</v>
      </c>
      <c r="H46" s="7">
        <v>13891</v>
      </c>
      <c r="I46" s="7">
        <f t="shared" si="5"/>
        <v>11149</v>
      </c>
      <c r="J46" s="7">
        <v>32014</v>
      </c>
      <c r="K46" s="7">
        <v>49924</v>
      </c>
      <c r="L46" s="7">
        <f t="shared" si="6"/>
        <v>11149</v>
      </c>
      <c r="M46" s="7">
        <f t="shared" si="7"/>
        <v>27053</v>
      </c>
      <c r="N46" s="7">
        <f t="shared" si="8"/>
        <v>38202</v>
      </c>
      <c r="O46" s="7">
        <f t="shared" si="9"/>
        <v>40847</v>
      </c>
      <c r="P46" s="21">
        <f t="shared" si="10"/>
        <v>-2645</v>
      </c>
      <c r="Q46" s="7"/>
      <c r="R46" s="6" t="s">
        <v>44</v>
      </c>
      <c r="S46" s="7">
        <v>232837</v>
      </c>
      <c r="T46" s="8">
        <f t="shared" si="13"/>
        <v>2.565743417068593E-2</v>
      </c>
      <c r="U46" s="8">
        <f t="shared" si="1"/>
        <v>-5.9011239622568578E-3</v>
      </c>
      <c r="V46" s="8">
        <f t="shared" si="2"/>
        <v>-1.1359878369846716E-2</v>
      </c>
      <c r="W46" s="8">
        <f t="shared" si="11"/>
        <v>-8.3964318385823557E-3</v>
      </c>
      <c r="X46" s="8">
        <f t="shared" si="12"/>
        <v>-2.565743417068593E-2</v>
      </c>
    </row>
    <row r="47" spans="1:24">
      <c r="A47" s="17" t="s">
        <v>45</v>
      </c>
      <c r="B47" s="21">
        <v>-9030</v>
      </c>
      <c r="C47" s="7">
        <v>4718</v>
      </c>
      <c r="D47" s="7">
        <v>5237</v>
      </c>
      <c r="E47" s="7">
        <f t="shared" si="3"/>
        <v>9955</v>
      </c>
      <c r="F47" s="7">
        <v>9802</v>
      </c>
      <c r="G47" s="21">
        <f t="shared" si="4"/>
        <v>153</v>
      </c>
      <c r="H47" s="7">
        <v>14587</v>
      </c>
      <c r="I47" s="7">
        <f t="shared" si="5"/>
        <v>9869</v>
      </c>
      <c r="J47" s="7">
        <v>33443</v>
      </c>
      <c r="K47" s="7">
        <v>55024</v>
      </c>
      <c r="L47" s="7">
        <f t="shared" si="6"/>
        <v>9869</v>
      </c>
      <c r="M47" s="7">
        <f t="shared" si="7"/>
        <v>28206</v>
      </c>
      <c r="N47" s="7">
        <f t="shared" si="8"/>
        <v>38075</v>
      </c>
      <c r="O47" s="7">
        <f t="shared" si="9"/>
        <v>45222</v>
      </c>
      <c r="P47" s="21">
        <f t="shared" si="10"/>
        <v>-7147</v>
      </c>
      <c r="Q47" s="7"/>
      <c r="R47" s="6" t="s">
        <v>45</v>
      </c>
      <c r="S47" s="7">
        <v>242817</v>
      </c>
      <c r="T47" s="8">
        <f t="shared" si="13"/>
        <v>3.7188499981467525E-2</v>
      </c>
      <c r="U47" s="8">
        <f t="shared" si="1"/>
        <v>6.3010415250991489E-4</v>
      </c>
      <c r="V47" s="8">
        <f t="shared" si="2"/>
        <v>-2.9433688745021971E-2</v>
      </c>
      <c r="W47" s="8">
        <f t="shared" si="11"/>
        <v>-8.3849153889554683E-3</v>
      </c>
      <c r="X47" s="8">
        <f t="shared" si="12"/>
        <v>-3.7188499981467525E-2</v>
      </c>
    </row>
    <row r="48" spans="1:24">
      <c r="A48" s="17" t="s">
        <v>46</v>
      </c>
      <c r="B48" s="21">
        <v>-6943</v>
      </c>
      <c r="C48" s="7">
        <v>4394</v>
      </c>
      <c r="D48" s="7">
        <v>5589</v>
      </c>
      <c r="E48" s="7">
        <f t="shared" si="3"/>
        <v>9983</v>
      </c>
      <c r="F48" s="7">
        <v>10141</v>
      </c>
      <c r="G48" s="21">
        <f t="shared" si="4"/>
        <v>-158</v>
      </c>
      <c r="H48" s="7">
        <v>17280</v>
      </c>
      <c r="I48" s="7">
        <f t="shared" si="5"/>
        <v>12886</v>
      </c>
      <c r="J48" s="7">
        <v>35993</v>
      </c>
      <c r="K48" s="7">
        <v>58861</v>
      </c>
      <c r="L48" s="7">
        <f t="shared" si="6"/>
        <v>12886</v>
      </c>
      <c r="M48" s="7">
        <f t="shared" si="7"/>
        <v>30404</v>
      </c>
      <c r="N48" s="7">
        <f t="shared" si="8"/>
        <v>43290</v>
      </c>
      <c r="O48" s="7">
        <f t="shared" si="9"/>
        <v>48720</v>
      </c>
      <c r="P48" s="21">
        <f t="shared" si="10"/>
        <v>-5430</v>
      </c>
      <c r="Q48" s="7"/>
      <c r="R48" s="6" t="s">
        <v>46</v>
      </c>
      <c r="S48" s="7">
        <v>255459</v>
      </c>
      <c r="T48" s="8">
        <f t="shared" si="13"/>
        <v>2.7178529627063443E-2</v>
      </c>
      <c r="U48" s="8">
        <f t="shared" si="1"/>
        <v>-6.184945529419594E-4</v>
      </c>
      <c r="V48" s="8">
        <f t="shared" si="2"/>
        <v>-2.1255857104271136E-2</v>
      </c>
      <c r="W48" s="8">
        <f t="shared" si="11"/>
        <v>-5.3041779698503461E-3</v>
      </c>
      <c r="X48" s="8">
        <f t="shared" si="12"/>
        <v>-2.7178529627063443E-2</v>
      </c>
    </row>
    <row r="49" spans="1:24">
      <c r="A49" s="17" t="s">
        <v>47</v>
      </c>
      <c r="B49" s="21">
        <v>-7097</v>
      </c>
      <c r="C49" s="7">
        <v>8307</v>
      </c>
      <c r="D49" s="7">
        <v>5795</v>
      </c>
      <c r="E49" s="7">
        <f t="shared" si="3"/>
        <v>14102</v>
      </c>
      <c r="F49" s="7">
        <v>10001</v>
      </c>
      <c r="G49" s="21">
        <f t="shared" si="4"/>
        <v>4101</v>
      </c>
      <c r="H49" s="7">
        <v>18348</v>
      </c>
      <c r="I49" s="7">
        <f t="shared" si="5"/>
        <v>10041</v>
      </c>
      <c r="J49" s="7">
        <v>37924</v>
      </c>
      <c r="K49" s="7">
        <v>61808</v>
      </c>
      <c r="L49" s="7">
        <f t="shared" si="6"/>
        <v>10041</v>
      </c>
      <c r="M49" s="7">
        <f t="shared" si="7"/>
        <v>32129</v>
      </c>
      <c r="N49" s="7">
        <f t="shared" si="8"/>
        <v>42170</v>
      </c>
      <c r="O49" s="7">
        <f t="shared" si="9"/>
        <v>51807</v>
      </c>
      <c r="P49" s="21">
        <f t="shared" si="10"/>
        <v>-9637</v>
      </c>
      <c r="Q49" s="7"/>
      <c r="R49" s="6" t="s">
        <v>47</v>
      </c>
      <c r="S49" s="7">
        <v>271475</v>
      </c>
      <c r="T49" s="8">
        <f t="shared" si="13"/>
        <v>2.614237038401326E-2</v>
      </c>
      <c r="U49" s="8">
        <f t="shared" si="1"/>
        <v>1.5106363385210424E-2</v>
      </c>
      <c r="V49" s="8">
        <f t="shared" si="2"/>
        <v>-3.5498664702090434E-2</v>
      </c>
      <c r="W49" s="8">
        <f t="shared" si="11"/>
        <v>-5.7500690671332469E-3</v>
      </c>
      <c r="X49" s="8">
        <f t="shared" si="12"/>
        <v>-2.614237038401326E-2</v>
      </c>
    </row>
    <row r="50" spans="1:24">
      <c r="A50" s="17" t="s">
        <v>48</v>
      </c>
      <c r="B50" s="21">
        <v>-9448</v>
      </c>
      <c r="C50" s="7">
        <v>10039</v>
      </c>
      <c r="D50" s="7">
        <v>6066</v>
      </c>
      <c r="E50" s="7">
        <f t="shared" si="3"/>
        <v>16105</v>
      </c>
      <c r="F50" s="7">
        <v>11780</v>
      </c>
      <c r="G50" s="21">
        <f t="shared" si="4"/>
        <v>4325</v>
      </c>
      <c r="H50" s="7">
        <v>20403</v>
      </c>
      <c r="I50" s="7">
        <f t="shared" si="5"/>
        <v>10364</v>
      </c>
      <c r="J50" s="7">
        <v>39803</v>
      </c>
      <c r="K50" s="7">
        <v>67265</v>
      </c>
      <c r="L50" s="7">
        <f t="shared" si="6"/>
        <v>10364</v>
      </c>
      <c r="M50" s="7">
        <f t="shared" si="7"/>
        <v>33737</v>
      </c>
      <c r="N50" s="7">
        <f t="shared" si="8"/>
        <v>44101</v>
      </c>
      <c r="O50" s="7">
        <f t="shared" si="9"/>
        <v>55485</v>
      </c>
      <c r="P50" s="21">
        <f t="shared" si="10"/>
        <v>-11384</v>
      </c>
      <c r="Q50" s="7"/>
      <c r="R50" s="6" t="s">
        <v>48</v>
      </c>
      <c r="S50" s="7">
        <v>290717</v>
      </c>
      <c r="T50" s="8">
        <f t="shared" si="13"/>
        <v>3.2498959469174492E-2</v>
      </c>
      <c r="U50" s="8">
        <f t="shared" si="1"/>
        <v>1.4877010976310294E-2</v>
      </c>
      <c r="V50" s="8">
        <f t="shared" si="2"/>
        <v>-3.9158356752443099E-2</v>
      </c>
      <c r="W50" s="8">
        <f t="shared" si="11"/>
        <v>-8.2176136930416852E-3</v>
      </c>
      <c r="X50" s="8">
        <f t="shared" si="12"/>
        <v>-3.2498959469174492E-2</v>
      </c>
    </row>
    <row r="51" spans="1:24">
      <c r="A51" s="17" t="s">
        <v>49</v>
      </c>
      <c r="B51" s="21">
        <v>-12278</v>
      </c>
      <c r="C51" s="7">
        <v>8253</v>
      </c>
      <c r="D51" s="7">
        <v>6593</v>
      </c>
      <c r="E51" s="7">
        <f t="shared" si="3"/>
        <v>14846</v>
      </c>
      <c r="F51" s="7">
        <v>12506</v>
      </c>
      <c r="G51" s="21">
        <f t="shared" si="4"/>
        <v>2340</v>
      </c>
      <c r="H51" s="7">
        <v>16562</v>
      </c>
      <c r="I51" s="7">
        <f t="shared" si="5"/>
        <v>8309</v>
      </c>
      <c r="J51" s="7">
        <v>45245</v>
      </c>
      <c r="K51" s="7">
        <v>72558</v>
      </c>
      <c r="L51" s="7">
        <f t="shared" si="6"/>
        <v>8309</v>
      </c>
      <c r="M51" s="7">
        <f t="shared" si="7"/>
        <v>38652</v>
      </c>
      <c r="N51" s="7">
        <f t="shared" si="8"/>
        <v>46961</v>
      </c>
      <c r="O51" s="7">
        <f t="shared" si="9"/>
        <v>60052</v>
      </c>
      <c r="P51" s="21">
        <f t="shared" si="10"/>
        <v>-13091</v>
      </c>
      <c r="Q51" s="7"/>
      <c r="R51" s="6" t="s">
        <v>49</v>
      </c>
      <c r="S51" s="7">
        <v>305999</v>
      </c>
      <c r="T51" s="8">
        <f t="shared" si="13"/>
        <v>4.0124314131745525E-2</v>
      </c>
      <c r="U51" s="8">
        <f t="shared" si="1"/>
        <v>7.647083813999392E-3</v>
      </c>
      <c r="V51" s="8">
        <f t="shared" si="2"/>
        <v>-4.2781185559429932E-2</v>
      </c>
      <c r="W51" s="8">
        <f t="shared" si="11"/>
        <v>-4.9902123863149878E-3</v>
      </c>
      <c r="X51" s="8">
        <f t="shared" si="12"/>
        <v>-4.0124314131745525E-2</v>
      </c>
    </row>
    <row r="52" spans="1:24">
      <c r="A52" s="17" t="s">
        <v>50</v>
      </c>
      <c r="B52" s="21">
        <v>-8764</v>
      </c>
      <c r="C52" s="7">
        <v>6136</v>
      </c>
      <c r="D52" s="7">
        <v>6829</v>
      </c>
      <c r="E52" s="7">
        <f t="shared" si="3"/>
        <v>12965</v>
      </c>
      <c r="F52" s="7">
        <v>13400</v>
      </c>
      <c r="G52" s="21">
        <f t="shared" si="4"/>
        <v>-435</v>
      </c>
      <c r="H52" s="7">
        <v>24604</v>
      </c>
      <c r="I52" s="7">
        <f t="shared" si="5"/>
        <v>18468</v>
      </c>
      <c r="J52" s="7">
        <v>44910</v>
      </c>
      <c r="K52" s="7">
        <v>76599</v>
      </c>
      <c r="L52" s="7">
        <f t="shared" si="6"/>
        <v>18468</v>
      </c>
      <c r="M52" s="7">
        <f t="shared" si="7"/>
        <v>38081</v>
      </c>
      <c r="N52" s="7">
        <f t="shared" si="8"/>
        <v>56549</v>
      </c>
      <c r="O52" s="7">
        <f t="shared" si="9"/>
        <v>63199</v>
      </c>
      <c r="P52" s="21">
        <f t="shared" si="10"/>
        <v>-6650</v>
      </c>
      <c r="Q52" s="7"/>
      <c r="R52" s="6" t="s">
        <v>50</v>
      </c>
      <c r="S52" s="7">
        <v>323441</v>
      </c>
      <c r="T52" s="8">
        <f t="shared" si="13"/>
        <v>2.7096131906591929E-2</v>
      </c>
      <c r="U52" s="8">
        <f t="shared" si="1"/>
        <v>-1.3449129825841499E-3</v>
      </c>
      <c r="V52" s="8">
        <f t="shared" si="2"/>
        <v>-2.0560163986631255E-2</v>
      </c>
      <c r="W52" s="8">
        <f t="shared" si="11"/>
        <v>-5.1910549373765241E-3</v>
      </c>
      <c r="X52" s="8">
        <f t="shared" si="12"/>
        <v>-2.7096131906591929E-2</v>
      </c>
    </row>
    <row r="53" spans="1:24">
      <c r="A53" s="17" t="s">
        <v>51</v>
      </c>
      <c r="B53" s="21">
        <v>-9199</v>
      </c>
      <c r="C53" s="7">
        <v>-16991</v>
      </c>
      <c r="D53" s="7">
        <v>7127</v>
      </c>
      <c r="E53" s="7">
        <f t="shared" si="3"/>
        <v>-9864</v>
      </c>
      <c r="F53" s="7">
        <v>13923</v>
      </c>
      <c r="G53" s="21">
        <f t="shared" si="4"/>
        <v>-23787</v>
      </c>
      <c r="H53" s="7">
        <v>20983</v>
      </c>
      <c r="I53" s="7">
        <f t="shared" si="5"/>
        <v>37974</v>
      </c>
      <c r="J53" s="7">
        <v>47018</v>
      </c>
      <c r="K53" s="7">
        <v>76894</v>
      </c>
      <c r="L53" s="7">
        <f t="shared" si="6"/>
        <v>37974</v>
      </c>
      <c r="M53" s="7">
        <f t="shared" si="7"/>
        <v>39891</v>
      </c>
      <c r="N53" s="7">
        <f t="shared" si="8"/>
        <v>77865</v>
      </c>
      <c r="O53" s="7">
        <f t="shared" si="9"/>
        <v>62971</v>
      </c>
      <c r="P53" s="21">
        <f t="shared" si="10"/>
        <v>14894</v>
      </c>
      <c r="Q53" s="7"/>
      <c r="R53" s="6" t="s">
        <v>51</v>
      </c>
      <c r="S53" s="7">
        <v>328949</v>
      </c>
      <c r="T53" s="8">
        <f t="shared" si="13"/>
        <v>2.7964821294486381E-2</v>
      </c>
      <c r="U53" s="8">
        <f t="shared" si="1"/>
        <v>-7.2312121331878199E-2</v>
      </c>
      <c r="V53" s="8">
        <f t="shared" si="2"/>
        <v>4.5277535423424303E-2</v>
      </c>
      <c r="W53" s="8">
        <f t="shared" si="11"/>
        <v>-9.3023538603248523E-4</v>
      </c>
      <c r="X53" s="8">
        <f t="shared" si="12"/>
        <v>-2.7964821294486381E-2</v>
      </c>
    </row>
    <row r="54" spans="1:24">
      <c r="A54" s="18">
        <v>2022</v>
      </c>
      <c r="B54" s="21">
        <v>-24282</v>
      </c>
      <c r="C54" s="7">
        <v>-5189</v>
      </c>
      <c r="D54" s="7">
        <v>7691</v>
      </c>
      <c r="E54" s="7">
        <f t="shared" si="3"/>
        <v>2502</v>
      </c>
      <c r="F54" s="7">
        <v>15583</v>
      </c>
      <c r="G54" s="21">
        <f t="shared" si="4"/>
        <v>-13081</v>
      </c>
      <c r="H54" s="7">
        <v>16186</v>
      </c>
      <c r="I54" s="7">
        <f t="shared" si="5"/>
        <v>21375</v>
      </c>
      <c r="J54" s="7">
        <v>50702</v>
      </c>
      <c r="K54" s="7">
        <v>88616</v>
      </c>
      <c r="L54" s="7">
        <f t="shared" si="6"/>
        <v>21375</v>
      </c>
      <c r="M54" s="7">
        <f t="shared" si="7"/>
        <v>43011</v>
      </c>
      <c r="N54" s="7">
        <f t="shared" si="8"/>
        <v>64386</v>
      </c>
      <c r="O54" s="7">
        <f t="shared" si="9"/>
        <v>73033</v>
      </c>
      <c r="P54" s="21">
        <f t="shared" si="10"/>
        <v>-8647</v>
      </c>
      <c r="Q54" s="7"/>
      <c r="R54" s="12" t="s">
        <v>74</v>
      </c>
      <c r="S54" s="7">
        <v>358726</v>
      </c>
      <c r="T54" s="8">
        <f t="shared" si="13"/>
        <v>6.7689545781459942E-2</v>
      </c>
      <c r="U54" s="8">
        <f t="shared" si="1"/>
        <v>-3.6465157250938039E-2</v>
      </c>
      <c r="V54" s="8">
        <f t="shared" si="2"/>
        <v>-2.4104748470977849E-2</v>
      </c>
      <c r="W54" s="8">
        <f t="shared" ref="W54" si="14">-(T54+U54+V54)</f>
        <v>-7.1196400595440537E-3</v>
      </c>
      <c r="X54" s="8">
        <f t="shared" ref="X54" si="15">-T54</f>
        <v>-6.7689545781459942E-2</v>
      </c>
    </row>
    <row r="55" spans="1:24">
      <c r="A55" s="18">
        <v>2023</v>
      </c>
      <c r="B55" s="21">
        <v>-31985</v>
      </c>
      <c r="C55" s="7">
        <v>-338</v>
      </c>
      <c r="D55" s="7">
        <v>8882</v>
      </c>
      <c r="E55" s="7">
        <f t="shared" si="3"/>
        <v>8544</v>
      </c>
      <c r="F55" s="7">
        <v>18212</v>
      </c>
      <c r="G55" s="21">
        <f t="shared" si="4"/>
        <v>-9668</v>
      </c>
      <c r="H55" s="7">
        <v>13487</v>
      </c>
      <c r="I55" s="7">
        <f t="shared" si="5"/>
        <v>13825</v>
      </c>
      <c r="J55" s="7">
        <v>57958</v>
      </c>
      <c r="K55" s="7">
        <v>100544</v>
      </c>
      <c r="L55" s="7">
        <f t="shared" si="6"/>
        <v>13825</v>
      </c>
      <c r="M55" s="7">
        <f t="shared" si="7"/>
        <v>49076</v>
      </c>
      <c r="N55" s="7">
        <f t="shared" si="8"/>
        <v>62901</v>
      </c>
      <c r="O55" s="7">
        <f t="shared" si="9"/>
        <v>82332</v>
      </c>
      <c r="P55" s="21">
        <f t="shared" si="10"/>
        <v>-19431</v>
      </c>
      <c r="Q55" s="7"/>
      <c r="R55" s="16">
        <v>2023</v>
      </c>
      <c r="S55" s="7">
        <v>393859</v>
      </c>
      <c r="T55" s="8">
        <f t="shared" si="13"/>
        <v>8.1209265244668774E-2</v>
      </c>
      <c r="U55" s="8">
        <f t="shared" si="1"/>
        <v>-2.454685560060834E-2</v>
      </c>
      <c r="V55" s="8">
        <f t="shared" si="2"/>
        <v>-4.9334914271350915E-2</v>
      </c>
      <c r="W55" s="8">
        <f t="shared" ref="W55:W58" si="16">-(T55+U55+V55)</f>
        <v>-7.3274953727095193E-3</v>
      </c>
      <c r="X55" s="8">
        <f t="shared" ref="X55:X58" si="17">-T55</f>
        <v>-8.1209265244668774E-2</v>
      </c>
    </row>
    <row r="56" spans="1:24" ht="15.75" thickBot="1">
      <c r="A56" s="18">
        <v>2024</v>
      </c>
      <c r="B56" s="21">
        <v>-23252</v>
      </c>
      <c r="C56" s="15">
        <v>-1840</v>
      </c>
      <c r="D56" s="15">
        <v>9872</v>
      </c>
      <c r="E56" s="7">
        <f t="shared" si="3"/>
        <v>8032</v>
      </c>
      <c r="F56" s="15">
        <v>20840</v>
      </c>
      <c r="G56" s="21">
        <f t="shared" si="4"/>
        <v>-12808</v>
      </c>
      <c r="H56" s="15">
        <v>13577</v>
      </c>
      <c r="I56" s="7">
        <f t="shared" si="5"/>
        <v>15417</v>
      </c>
      <c r="J56" s="7">
        <v>63185</v>
      </c>
      <c r="K56" s="7">
        <v>103499</v>
      </c>
      <c r="L56" s="7">
        <f t="shared" si="6"/>
        <v>15417</v>
      </c>
      <c r="M56" s="7">
        <f t="shared" si="7"/>
        <v>53313</v>
      </c>
      <c r="N56" s="7">
        <f t="shared" si="8"/>
        <v>68730</v>
      </c>
      <c r="O56" s="7">
        <f t="shared" si="9"/>
        <v>82659</v>
      </c>
      <c r="P56" s="21">
        <f t="shared" si="10"/>
        <v>-13929</v>
      </c>
      <c r="Q56" s="7"/>
      <c r="R56" s="16">
        <v>2024</v>
      </c>
      <c r="S56" s="7">
        <v>417485</v>
      </c>
      <c r="T56" s="8">
        <f t="shared" si="13"/>
        <v>5.5695414206498435E-2</v>
      </c>
      <c r="U56" s="8">
        <f t="shared" si="1"/>
        <v>-3.0678946548977806E-2</v>
      </c>
      <c r="V56" s="8">
        <f t="shared" si="2"/>
        <v>-3.3364072960705177E-2</v>
      </c>
      <c r="W56" s="8">
        <f t="shared" si="16"/>
        <v>8.3476053031845479E-3</v>
      </c>
      <c r="X56" s="8">
        <f t="shared" si="17"/>
        <v>-5.5695414206498435E-2</v>
      </c>
    </row>
    <row r="57" spans="1:24" ht="16.5" thickTop="1" thickBot="1">
      <c r="A57" s="18">
        <v>2025</v>
      </c>
      <c r="B57" s="21">
        <v>-18986</v>
      </c>
      <c r="C57" s="7">
        <v>-4364</v>
      </c>
      <c r="D57" s="7">
        <v>10618</v>
      </c>
      <c r="E57" s="7">
        <f>C57+D57</f>
        <v>6254</v>
      </c>
      <c r="F57" s="7">
        <v>20968</v>
      </c>
      <c r="G57" s="21">
        <f>E57-F57</f>
        <v>-14714</v>
      </c>
      <c r="H57" s="7">
        <v>15141</v>
      </c>
      <c r="I57" s="7">
        <f t="shared" si="5"/>
        <v>19505</v>
      </c>
      <c r="J57" s="15">
        <v>67012</v>
      </c>
      <c r="K57" s="7">
        <v>100567</v>
      </c>
      <c r="L57" s="7">
        <f t="shared" si="6"/>
        <v>19505</v>
      </c>
      <c r="M57" s="7">
        <f t="shared" si="7"/>
        <v>56394</v>
      </c>
      <c r="N57" s="7">
        <f t="shared" si="8"/>
        <v>75899</v>
      </c>
      <c r="O57" s="7">
        <f t="shared" si="9"/>
        <v>79599</v>
      </c>
      <c r="P57" s="21">
        <f t="shared" si="10"/>
        <v>-3700</v>
      </c>
      <c r="Q57" s="7"/>
      <c r="R57" s="16">
        <v>2025</v>
      </c>
      <c r="S57" s="7">
        <v>431520</v>
      </c>
      <c r="T57" s="8">
        <f t="shared" si="13"/>
        <v>4.399796069707082E-2</v>
      </c>
      <c r="U57" s="8">
        <f t="shared" si="1"/>
        <v>-3.4098071931776046E-2</v>
      </c>
      <c r="V57" s="8">
        <f t="shared" si="2"/>
        <v>-8.574341861327401E-3</v>
      </c>
      <c r="W57" s="8">
        <f t="shared" si="16"/>
        <v>-1.3255469039673735E-3</v>
      </c>
      <c r="X57" s="8">
        <f t="shared" si="17"/>
        <v>-4.399796069707082E-2</v>
      </c>
    </row>
    <row r="58" spans="1:24" ht="15.75" thickTop="1">
      <c r="A58" s="18">
        <v>2026</v>
      </c>
      <c r="B58" s="21">
        <v>-13692</v>
      </c>
      <c r="C58" s="7">
        <v>-7096</v>
      </c>
      <c r="D58" s="7">
        <v>11395</v>
      </c>
      <c r="E58" s="7">
        <f>C58+D58</f>
        <v>4299</v>
      </c>
      <c r="F58" s="7">
        <v>21732</v>
      </c>
      <c r="G58" s="21">
        <f>E58-F58</f>
        <v>-17433</v>
      </c>
      <c r="H58" s="7">
        <v>16049</v>
      </c>
      <c r="I58" s="7">
        <f t="shared" si="5"/>
        <v>23145</v>
      </c>
      <c r="J58" s="7">
        <v>69917</v>
      </c>
      <c r="K58" s="7">
        <v>101666</v>
      </c>
      <c r="L58" s="7">
        <f t="shared" si="6"/>
        <v>23145</v>
      </c>
      <c r="M58" s="7">
        <f t="shared" si="7"/>
        <v>58522</v>
      </c>
      <c r="N58" s="7">
        <f t="shared" si="8"/>
        <v>81667</v>
      </c>
      <c r="O58" s="7">
        <f t="shared" si="9"/>
        <v>79934</v>
      </c>
      <c r="P58" s="21">
        <f t="shared" si="10"/>
        <v>1733</v>
      </c>
      <c r="Q58" s="7"/>
      <c r="R58" s="16">
        <v>2026</v>
      </c>
      <c r="S58" s="7">
        <v>450959</v>
      </c>
      <c r="T58" s="8">
        <f t="shared" si="13"/>
        <v>3.0361961952195211E-2</v>
      </c>
      <c r="U58" s="8">
        <f t="shared" si="1"/>
        <v>-3.8657616324322165E-2</v>
      </c>
      <c r="V58" s="8">
        <f t="shared" si="2"/>
        <v>3.842921418576855E-3</v>
      </c>
      <c r="W58" s="8">
        <f t="shared" si="16"/>
        <v>4.4527329535500992E-3</v>
      </c>
      <c r="X58" s="8">
        <f t="shared" si="17"/>
        <v>-3.0361961952195211E-2</v>
      </c>
    </row>
    <row r="59" spans="1:24">
      <c r="A59" s="18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12"/>
      <c r="S59" s="12"/>
      <c r="T59" s="7"/>
      <c r="U59" s="7"/>
    </row>
    <row r="60" spans="1:24">
      <c r="A60" s="18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12"/>
      <c r="S60" s="12"/>
      <c r="T60" s="7"/>
      <c r="U60" s="7"/>
    </row>
    <row r="61" spans="1:24">
      <c r="A61" s="18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12"/>
      <c r="S61" s="12"/>
      <c r="T61" s="7"/>
      <c r="U61" s="7"/>
    </row>
    <row r="62" spans="1:24">
      <c r="A62" s="18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12"/>
      <c r="S62" s="12"/>
      <c r="T62" s="7"/>
      <c r="U62" s="7"/>
    </row>
    <row r="63" spans="1:2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12"/>
      <c r="S63" s="7"/>
      <c r="T63" s="7"/>
      <c r="U63" s="7"/>
    </row>
    <row r="64" spans="1:24" ht="15" customHeight="1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12"/>
      <c r="S64" s="7"/>
      <c r="T64" s="7"/>
      <c r="U64" s="7"/>
    </row>
    <row r="65" spans="2:40" ht="30" customHeight="1">
      <c r="B65" s="7"/>
      <c r="C65" s="7"/>
      <c r="D65" s="7"/>
      <c r="E65" s="7"/>
      <c r="F65" s="7"/>
      <c r="G65" s="7"/>
      <c r="H65" s="7"/>
      <c r="I65" s="7"/>
      <c r="J65" s="7"/>
      <c r="K65" s="7"/>
      <c r="L65" s="13"/>
      <c r="M65" s="13"/>
      <c r="N65" s="13"/>
      <c r="O65" s="13"/>
      <c r="P65" s="7"/>
      <c r="Q65" s="7"/>
      <c r="T65" s="7"/>
      <c r="U65" s="7"/>
    </row>
    <row r="66" spans="2:40" ht="15" customHeight="1">
      <c r="B66" s="7"/>
      <c r="C66" s="7"/>
      <c r="D66" s="7"/>
      <c r="E66" s="7"/>
      <c r="F66" s="7"/>
      <c r="G66" s="7"/>
      <c r="H66" s="7"/>
      <c r="I66" s="7"/>
      <c r="J66" s="7"/>
      <c r="K66" s="7"/>
      <c r="L66" s="14"/>
      <c r="M66" s="14"/>
      <c r="N66" s="14"/>
      <c r="O66" s="14"/>
      <c r="P66" s="7"/>
      <c r="Q66" s="7"/>
      <c r="T66" s="7"/>
      <c r="U66" s="7"/>
    </row>
    <row r="67" spans="2:40" ht="30" customHeight="1">
      <c r="B67" s="7"/>
      <c r="C67" s="7"/>
      <c r="D67" s="7"/>
      <c r="E67" s="7"/>
      <c r="F67" s="7"/>
      <c r="G67" s="7"/>
      <c r="H67" s="7"/>
      <c r="I67" s="7"/>
      <c r="J67" s="7"/>
      <c r="K67" s="7"/>
      <c r="L67" s="14"/>
      <c r="M67" s="14"/>
      <c r="N67" s="14"/>
      <c r="O67" s="14"/>
      <c r="P67" s="7"/>
      <c r="Q67" s="7"/>
      <c r="T67" s="7"/>
      <c r="U67" s="7"/>
    </row>
    <row r="68" spans="2:40">
      <c r="B68" s="7"/>
      <c r="C68" s="7"/>
      <c r="D68" s="7"/>
      <c r="E68" s="7"/>
      <c r="F68" s="7"/>
      <c r="G68" s="7"/>
      <c r="H68" s="7"/>
      <c r="I68" s="7"/>
      <c r="J68" s="7"/>
      <c r="K68" s="7"/>
      <c r="L68" s="14"/>
      <c r="M68" s="14"/>
      <c r="N68" s="14"/>
      <c r="O68" s="14"/>
      <c r="P68" s="7"/>
      <c r="Q68" s="7"/>
      <c r="T68" s="7"/>
      <c r="U68" s="7"/>
    </row>
    <row r="69" spans="2:40" ht="15" customHeight="1">
      <c r="B69" s="7"/>
      <c r="C69" s="7"/>
      <c r="D69" s="7"/>
      <c r="E69" s="7"/>
      <c r="F69" s="7"/>
      <c r="G69" s="7"/>
      <c r="H69" s="7"/>
      <c r="I69" s="7"/>
      <c r="J69" s="7"/>
      <c r="K69" s="7"/>
      <c r="L69" s="13"/>
      <c r="M69" s="13"/>
      <c r="N69" s="13"/>
      <c r="O69" s="13"/>
      <c r="P69" s="7"/>
      <c r="Q69" s="7"/>
      <c r="T69" s="7"/>
      <c r="U69" s="7"/>
    </row>
    <row r="70" spans="2:40">
      <c r="B70" s="7"/>
      <c r="C70" s="7"/>
      <c r="D70" s="7"/>
      <c r="E70" s="7"/>
      <c r="F70" s="7"/>
      <c r="G70" s="7"/>
      <c r="H70" s="7"/>
      <c r="I70" s="7"/>
      <c r="J70" s="7"/>
      <c r="K70" s="7"/>
      <c r="L70" s="14"/>
      <c r="M70" s="14"/>
      <c r="N70" s="14"/>
      <c r="O70" s="14"/>
      <c r="P70" s="7"/>
      <c r="Q70" s="7"/>
      <c r="T70" s="7"/>
      <c r="U70" s="7"/>
    </row>
    <row r="71" spans="2:40">
      <c r="B71" s="7"/>
      <c r="C71" s="7"/>
      <c r="D71" s="7"/>
      <c r="E71" s="7"/>
      <c r="F71" s="7"/>
      <c r="G71" s="7"/>
      <c r="H71" s="7"/>
      <c r="I71" s="7"/>
      <c r="J71" s="7"/>
      <c r="K71" s="7"/>
      <c r="L71" s="14"/>
      <c r="M71" s="14"/>
      <c r="N71" s="14"/>
      <c r="O71" s="14"/>
      <c r="P71" s="7"/>
      <c r="Q71" s="7"/>
      <c r="T71" s="7"/>
      <c r="U71" s="7"/>
    </row>
    <row r="72" spans="2:40" ht="30" customHeight="1">
      <c r="B72" s="7"/>
      <c r="C72" s="7"/>
      <c r="D72" s="7"/>
      <c r="E72" s="7"/>
      <c r="F72" s="7"/>
      <c r="G72" s="7"/>
      <c r="H72" s="7"/>
      <c r="I72" s="7"/>
      <c r="J72" s="7"/>
      <c r="K72" s="7"/>
      <c r="L72" s="14"/>
      <c r="M72" s="14"/>
      <c r="N72" s="14"/>
      <c r="O72" s="14"/>
      <c r="P72" s="7"/>
      <c r="Q72" s="7"/>
      <c r="T72" s="7"/>
      <c r="U72" s="7"/>
    </row>
    <row r="73" spans="2:40" ht="30" customHeight="1">
      <c r="B73" s="7"/>
      <c r="C73" s="7"/>
      <c r="D73" s="7"/>
      <c r="E73" s="7"/>
      <c r="F73" s="7"/>
      <c r="G73" s="7"/>
      <c r="H73" s="7"/>
      <c r="I73" s="7"/>
      <c r="J73" s="7"/>
      <c r="K73" s="7"/>
      <c r="L73" s="14"/>
      <c r="M73" s="14"/>
      <c r="N73" s="14"/>
      <c r="O73" s="14"/>
      <c r="P73" s="7"/>
      <c r="Q73" s="7"/>
      <c r="T73" s="7"/>
      <c r="U73" s="7"/>
    </row>
    <row r="74" spans="2:40" ht="30" customHeight="1">
      <c r="B74" s="7"/>
      <c r="C74" s="7"/>
      <c r="D74" s="7"/>
      <c r="E74" s="7"/>
      <c r="F74" s="7"/>
      <c r="G74" s="7"/>
      <c r="H74" s="7"/>
      <c r="I74" s="7"/>
      <c r="J74" s="7"/>
      <c r="K74" s="7"/>
      <c r="L74" s="14"/>
      <c r="M74" s="14"/>
      <c r="N74" s="14"/>
      <c r="O74" s="14"/>
      <c r="P74" s="7"/>
      <c r="Q74" s="7"/>
      <c r="T74" s="7"/>
      <c r="U74" s="7"/>
    </row>
    <row r="75" spans="2:40" ht="15" customHeight="1">
      <c r="B75" s="7"/>
      <c r="C75" s="7"/>
      <c r="D75" s="7"/>
      <c r="E75" s="7"/>
      <c r="F75" s="7"/>
      <c r="G75" s="7"/>
      <c r="H75" s="7"/>
      <c r="I75" s="7"/>
      <c r="J75" s="7"/>
      <c r="K75" s="7"/>
      <c r="L75" s="14"/>
      <c r="M75" s="14"/>
      <c r="N75" s="14"/>
      <c r="O75" s="14"/>
      <c r="P75" s="7"/>
      <c r="Q75" s="7"/>
      <c r="T75" s="7"/>
      <c r="U75" s="7"/>
      <c r="V75" t="s">
        <v>76</v>
      </c>
      <c r="W75">
        <f t="array" ref="W75:X79">LINEST(V19:V58,U19:U58,TRUE,TRUE)</f>
        <v>-1.045650945010602</v>
      </c>
      <c r="X75">
        <v>-3.2746207062383195E-2</v>
      </c>
      <c r="AC75" t="s">
        <v>76</v>
      </c>
      <c r="AD75">
        <f t="array" ref="AD75:AE79">LINEST(T19:T58,U19:U58,TRUE,TRUE)</f>
        <v>0.14086454757487074</v>
      </c>
      <c r="AE75">
        <v>3.845193543171755E-2</v>
      </c>
      <c r="AL75" t="s">
        <v>76</v>
      </c>
      <c r="AM75">
        <f t="array" ref="AM75:AN79">LINEST(T19:T58,V19:V58,TRUE,TRUE)</f>
        <v>-0.35710435645923927</v>
      </c>
      <c r="AN75">
        <v>2.7386070614697451E-2</v>
      </c>
    </row>
    <row r="76" spans="2:40" ht="15" customHeight="1">
      <c r="B76" s="7"/>
      <c r="C76" s="7"/>
      <c r="D76" s="7"/>
      <c r="E76" s="7"/>
      <c r="F76" s="7"/>
      <c r="G76" s="7"/>
      <c r="H76" s="7"/>
      <c r="I76" s="7"/>
      <c r="J76" s="7"/>
      <c r="K76" s="7"/>
      <c r="L76" s="14"/>
      <c r="M76" s="14"/>
      <c r="N76" s="14"/>
      <c r="O76" s="14"/>
      <c r="P76" s="7"/>
      <c r="Q76" s="7"/>
      <c r="T76" s="7"/>
      <c r="U76" s="7"/>
      <c r="V76" t="s">
        <v>77</v>
      </c>
      <c r="W76">
        <v>0.10848341803917176</v>
      </c>
      <c r="X76">
        <v>2.9739171898948247E-3</v>
      </c>
      <c r="AC76" t="s">
        <v>77</v>
      </c>
      <c r="AD76">
        <v>0.10308689493240772</v>
      </c>
      <c r="AE76">
        <v>2.8259792550200664E-3</v>
      </c>
      <c r="AL76" t="s">
        <v>77</v>
      </c>
      <c r="AM76">
        <v>6.2297595994800496E-2</v>
      </c>
      <c r="AN76">
        <v>2.8150575930749808E-3</v>
      </c>
    </row>
    <row r="77" spans="2:40" ht="15" customHeight="1">
      <c r="B77" s="7"/>
      <c r="C77" s="7"/>
      <c r="D77" s="7"/>
      <c r="E77" s="7"/>
      <c r="F77" s="7"/>
      <c r="G77" s="7"/>
      <c r="H77" s="7"/>
      <c r="I77" s="7"/>
      <c r="J77" s="7"/>
      <c r="K77" s="7"/>
      <c r="L77" s="14"/>
      <c r="M77" s="14"/>
      <c r="N77" s="14"/>
      <c r="O77" s="14"/>
      <c r="P77" s="7"/>
      <c r="Q77" s="7"/>
      <c r="T77" s="7"/>
      <c r="U77" s="7"/>
      <c r="V77" t="s">
        <v>78</v>
      </c>
      <c r="W77">
        <v>0.70971678467381927</v>
      </c>
      <c r="X77">
        <v>1.8717229200721691E-2</v>
      </c>
      <c r="AC77" t="s">
        <v>78</v>
      </c>
      <c r="AD77">
        <v>4.6836075009009256E-2</v>
      </c>
      <c r="AE77">
        <v>1.7786137963904092E-2</v>
      </c>
      <c r="AL77" t="s">
        <v>78</v>
      </c>
      <c r="AM77">
        <v>0.46371994140647471</v>
      </c>
      <c r="AN77">
        <v>1.3341162754264493E-2</v>
      </c>
    </row>
    <row r="78" spans="2:40">
      <c r="B78" s="7"/>
      <c r="C78" s="7"/>
      <c r="D78" s="7"/>
      <c r="E78" s="7"/>
      <c r="F78" s="7"/>
      <c r="G78" s="7"/>
      <c r="H78" s="7"/>
      <c r="I78" s="7"/>
      <c r="J78" s="7"/>
      <c r="K78" s="7"/>
      <c r="L78" s="14"/>
      <c r="M78" s="14"/>
      <c r="N78" s="14"/>
      <c r="O78" s="14"/>
      <c r="P78" s="7"/>
      <c r="Q78" s="7"/>
      <c r="T78" s="7"/>
      <c r="U78" s="7"/>
      <c r="V78" t="s">
        <v>79</v>
      </c>
      <c r="W78">
        <v>92.906638736589642</v>
      </c>
      <c r="X78">
        <v>38</v>
      </c>
      <c r="AC78" t="s">
        <v>79</v>
      </c>
      <c r="AD78">
        <v>1.8672243080949313</v>
      </c>
      <c r="AE78">
        <v>38</v>
      </c>
      <c r="AL78" t="s">
        <v>79</v>
      </c>
      <c r="AM78">
        <v>32.858499008262001</v>
      </c>
      <c r="AN78">
        <v>38</v>
      </c>
    </row>
    <row r="79" spans="2:40" ht="45" customHeight="1">
      <c r="B79" s="7"/>
      <c r="C79" s="7"/>
      <c r="D79" s="7"/>
      <c r="E79" s="7"/>
      <c r="F79" s="7"/>
      <c r="G79" s="7"/>
      <c r="H79" s="7"/>
      <c r="I79" s="7"/>
      <c r="J79" s="7"/>
      <c r="K79" s="7"/>
      <c r="L79" s="14"/>
      <c r="M79" s="14"/>
      <c r="N79" s="14"/>
      <c r="O79" s="14"/>
      <c r="P79" s="7"/>
      <c r="Q79" s="7"/>
      <c r="T79" s="7"/>
      <c r="U79" s="7"/>
      <c r="V79" t="s">
        <v>80</v>
      </c>
      <c r="W79">
        <v>3.254841652525859E-2</v>
      </c>
      <c r="X79">
        <v>1.3312717420189251E-2</v>
      </c>
      <c r="AC79" t="s">
        <v>80</v>
      </c>
      <c r="AD79">
        <v>5.9069025488025194E-4</v>
      </c>
      <c r="AE79">
        <v>1.2021174739499154E-2</v>
      </c>
      <c r="AL79" t="s">
        <v>80</v>
      </c>
      <c r="AM79">
        <v>5.8483732962199874E-3</v>
      </c>
      <c r="AN79">
        <v>6.7634916981594182E-3</v>
      </c>
    </row>
    <row r="80" spans="2:40">
      <c r="B80" s="7"/>
      <c r="C80" s="7"/>
      <c r="D80" s="7"/>
      <c r="E80" s="7"/>
      <c r="F80" s="7"/>
      <c r="G80" s="7"/>
      <c r="H80" s="7"/>
      <c r="I80" s="7"/>
      <c r="J80" s="7"/>
      <c r="K80" s="7"/>
      <c r="L80" s="14"/>
      <c r="M80" s="14"/>
      <c r="N80" s="14"/>
      <c r="O80" s="14"/>
      <c r="P80" s="7"/>
      <c r="Q80" s="7"/>
      <c r="T80" s="7"/>
      <c r="U80" s="7"/>
      <c r="V80" t="s">
        <v>81</v>
      </c>
      <c r="W80">
        <f>W75/W76</f>
        <v>-9.6388089895271634</v>
      </c>
      <c r="AC80" t="s">
        <v>81</v>
      </c>
      <c r="AD80">
        <f>AD75/AD76</f>
        <v>1.3664641627554421</v>
      </c>
      <c r="AL80" t="s">
        <v>81</v>
      </c>
      <c r="AM80">
        <f>AM75/AM76</f>
        <v>-5.7322333351200907</v>
      </c>
    </row>
    <row r="81" spans="2:21" ht="30" customHeight="1">
      <c r="B81" s="7"/>
      <c r="C81" s="7"/>
      <c r="D81" s="7"/>
      <c r="E81" s="7"/>
      <c r="F81" s="7"/>
      <c r="G81" s="7"/>
      <c r="H81" s="7"/>
      <c r="I81" s="7"/>
      <c r="J81" s="7"/>
      <c r="K81" s="7"/>
      <c r="L81" s="14"/>
      <c r="M81" s="14"/>
      <c r="N81" s="14"/>
      <c r="O81" s="14"/>
      <c r="P81" s="7"/>
      <c r="Q81" s="7"/>
      <c r="T81" s="7"/>
      <c r="U81" s="7"/>
    </row>
    <row r="82" spans="2:21" ht="15" customHeight="1">
      <c r="B82" s="7"/>
      <c r="C82" s="7"/>
      <c r="D82" s="7"/>
      <c r="E82" s="7"/>
      <c r="F82" s="7"/>
      <c r="G82" s="7"/>
      <c r="H82" s="7"/>
      <c r="I82" s="7"/>
      <c r="J82" s="7"/>
      <c r="K82" s="7"/>
      <c r="L82" s="14"/>
      <c r="M82" s="14"/>
      <c r="N82" s="14"/>
      <c r="O82" s="14"/>
      <c r="P82" s="7"/>
      <c r="Q82" s="7"/>
      <c r="T82" s="7"/>
      <c r="U82" s="7"/>
    </row>
    <row r="83" spans="2:21">
      <c r="B83" s="7"/>
      <c r="C83" s="7"/>
      <c r="D83" s="7"/>
      <c r="E83" s="7"/>
      <c r="F83" s="7"/>
      <c r="G83" s="7"/>
      <c r="H83" s="7"/>
      <c r="I83" s="7"/>
      <c r="J83" s="7"/>
      <c r="K83" s="7"/>
      <c r="L83" s="14"/>
      <c r="M83" s="14"/>
      <c r="N83" s="14"/>
      <c r="O83" s="14"/>
      <c r="P83" s="7"/>
      <c r="Q83" s="7"/>
      <c r="T83" s="7"/>
      <c r="U83" s="7"/>
    </row>
    <row r="84" spans="2:21" ht="15" customHeight="1">
      <c r="B84" s="7"/>
      <c r="C84" s="7"/>
      <c r="D84" s="7"/>
      <c r="E84" s="7"/>
      <c r="F84" s="7"/>
      <c r="G84" s="7"/>
      <c r="H84" s="7"/>
      <c r="I84" s="7"/>
      <c r="J84" s="7"/>
      <c r="K84" s="7"/>
      <c r="L84" s="14"/>
      <c r="M84" s="14"/>
      <c r="N84" s="14"/>
      <c r="O84" s="14"/>
      <c r="P84" s="7"/>
      <c r="Q84" s="7"/>
      <c r="T84" s="7"/>
      <c r="U84" s="7"/>
    </row>
    <row r="85" spans="2:21" ht="30" customHeight="1">
      <c r="G85" s="7"/>
      <c r="H85" s="7"/>
      <c r="I85" s="7"/>
      <c r="J85" s="7"/>
      <c r="K85" s="7"/>
      <c r="L85" s="1"/>
      <c r="M85" s="1"/>
      <c r="N85" s="1"/>
      <c r="O85" s="1"/>
    </row>
    <row r="86" spans="2:21">
      <c r="G86" s="7"/>
      <c r="H86" s="7"/>
      <c r="I86" s="7"/>
      <c r="J86" s="7"/>
      <c r="K86" s="7"/>
      <c r="L86" s="1"/>
      <c r="M86" s="1"/>
      <c r="N86" s="1"/>
      <c r="O86" s="1"/>
    </row>
    <row r="87" spans="2:21" ht="45" customHeight="1">
      <c r="G87" s="7"/>
      <c r="H87" s="7"/>
      <c r="I87" s="7"/>
      <c r="J87" s="7"/>
      <c r="K87" s="7"/>
      <c r="L87" s="1"/>
      <c r="M87" s="1"/>
      <c r="N87" s="1"/>
      <c r="O87" s="1"/>
    </row>
    <row r="88" spans="2:21" ht="45" customHeight="1">
      <c r="G88" s="7"/>
      <c r="H88" s="7"/>
      <c r="I88" s="7"/>
      <c r="J88" s="7"/>
      <c r="K88" s="7"/>
      <c r="L88" s="1"/>
      <c r="M88" s="1"/>
      <c r="N88" s="1"/>
      <c r="O88" s="1"/>
    </row>
    <row r="89" spans="2:21" ht="30" customHeight="1">
      <c r="G89" s="7"/>
      <c r="H89" s="7"/>
      <c r="I89" s="7"/>
      <c r="J89" s="7"/>
      <c r="K89" s="7"/>
      <c r="L89" s="1"/>
      <c r="M89" s="1"/>
      <c r="N89" s="1"/>
      <c r="O89" s="1"/>
    </row>
    <row r="90" spans="2:21" ht="30" customHeight="1">
      <c r="G90" s="7"/>
      <c r="H90" s="7"/>
      <c r="I90" s="7"/>
      <c r="J90" s="7"/>
      <c r="K90" s="7"/>
      <c r="L90" s="9"/>
      <c r="M90" s="9"/>
      <c r="N90" s="9"/>
      <c r="O90" s="9"/>
    </row>
    <row r="91" spans="2:21">
      <c r="G91" s="7"/>
      <c r="H91" s="7"/>
      <c r="I91" s="7"/>
      <c r="J91" s="7"/>
      <c r="K91" s="7"/>
      <c r="L91" s="1"/>
      <c r="M91" s="1"/>
      <c r="N91" s="1"/>
      <c r="O91" s="1"/>
    </row>
    <row r="92" spans="2:21">
      <c r="G92" s="7"/>
      <c r="H92" s="7"/>
      <c r="I92" s="7"/>
      <c r="J92" s="7"/>
      <c r="K92" s="7"/>
    </row>
  </sheetData>
  <mergeCells count="5">
    <mergeCell ref="C1:G1"/>
    <mergeCell ref="T1:W1"/>
    <mergeCell ref="L1:P1"/>
    <mergeCell ref="A1:A2"/>
    <mergeCell ref="J1:K1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Sector balances annual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Geoff Bertram</cp:lastModifiedBy>
  <cp:lastPrinted>2026-09-03T03:36:08Z</cp:lastPrinted>
  <dcterms:created xsi:type="dcterms:W3CDTF">2021-12-04T04:34:19Z</dcterms:created>
  <dcterms:modified xsi:type="dcterms:W3CDTF">2026-10-04T21:35:36Z</dcterms:modified>
</cp:coreProperties>
</file>