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LL MY FILES 14 October 2024\Labour share of GDP\2021 paper with Bill\NZEP\"/>
    </mc:Choice>
  </mc:AlternateContent>
  <xr:revisionPtr revIDLastSave="0" documentId="8_{ACC1D954-5ED1-48E9-82B6-EA0D9CFA948C}" xr6:coauthVersionLast="47" xr6:coauthVersionMax="47" xr10:uidLastSave="{00000000-0000-0000-0000-000000000000}"/>
  <bookViews>
    <workbookView xWindow="615" yWindow="1170" windowWidth="28185" windowHeight="14505" activeTab="9" xr2:uid="{3085BC76-52F7-436E-B732-04679D26678F}"/>
  </bookViews>
  <sheets>
    <sheet name="Contents" sheetId="2" r:id="rId1"/>
    <sheet name="Table 1" sheetId="1" r:id="rId2"/>
    <sheet name="Table 2" sheetId="3" r:id="rId3"/>
    <sheet name="Table 3" sheetId="4" r:id="rId4"/>
    <sheet name="Table 4" sheetId="5" r:id="rId5"/>
    <sheet name="Table 5" sheetId="6" r:id="rId6"/>
    <sheet name="Table 6" sheetId="7" r:id="rId7"/>
    <sheet name="Table 7" sheetId="8" r:id="rId8"/>
    <sheet name="Table 8" sheetId="9" r:id="rId9"/>
    <sheet name="Table 9" sheetId="11" r:id="rId10"/>
  </sheets>
  <definedNames>
    <definedName name="_Hlk111537703" localSheetId="1">'Table 1'!$A$1</definedName>
    <definedName name="_Hlk111537721" localSheetId="2">'Table 2'!$A$1</definedName>
    <definedName name="_Hlk111537733" localSheetId="3">'Table 3'!$A$1</definedName>
    <definedName name="_Hlk111537756" localSheetId="6">'Table 6'!$A$4</definedName>
    <definedName name="_Hlk111537767" localSheetId="7">'Table 7'!$A$1</definedName>
    <definedName name="_Hlk99103046" localSheetId="7">'Table 7'!$A$17</definedName>
    <definedName name="SourcesTable1">'Table 1'!$B$92</definedName>
    <definedName name="SourcesTable2">'Table 2'!$B$93</definedName>
    <definedName name="SourcesTable3">'Table 3'!$B$58</definedName>
    <definedName name="SourcesTable4">'Table 4'!$B$91</definedName>
    <definedName name="SourcesTable5">'Table 5'!$B$92</definedName>
    <definedName name="SourcesTable6">'Table 6'!$B$95</definedName>
    <definedName name="SourcesTable7">'Table 7'!$B$93</definedName>
    <definedName name="SourcesTable8">'Table 8'!$B$85</definedName>
    <definedName name="SourcesTable9">'Table 9'!$B$84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W72" i="11" l="1"/>
  <c r="CY72" i="11"/>
  <c r="CP56" i="11"/>
  <c r="CJ75" i="11"/>
  <c r="CL75" i="11"/>
  <c r="CI75" i="11"/>
  <c r="CK75" i="11"/>
  <c r="CI24" i="11"/>
  <c r="CK24" i="11" s="1"/>
  <c r="CJ19" i="11"/>
  <c r="CL19" i="11"/>
  <c r="CJ11" i="11"/>
  <c r="CL11" i="11"/>
  <c r="CI11" i="11"/>
  <c r="CK11" i="11"/>
  <c r="CA56" i="11"/>
  <c r="CA25" i="11"/>
  <c r="CC25" i="11"/>
  <c r="CA20" i="11"/>
  <c r="CC20" i="11"/>
  <c r="BT45" i="11"/>
  <c r="BV45" i="11" s="1"/>
  <c r="BF46" i="11"/>
  <c r="BH46" i="11"/>
  <c r="BM20" i="11"/>
  <c r="BO20" i="11"/>
  <c r="AP19" i="11"/>
  <c r="AR19" i="11"/>
  <c r="AO14" i="11"/>
  <c r="AQ14" i="11"/>
  <c r="AI30" i="11"/>
  <c r="AK30" i="11"/>
  <c r="AH25" i="11"/>
  <c r="AJ25" i="11"/>
  <c r="AI14" i="11"/>
  <c r="AK14" i="11"/>
  <c r="AH9" i="11"/>
  <c r="AJ9" i="11"/>
  <c r="AA52" i="11"/>
  <c r="AA49" i="11"/>
  <c r="AC49" i="11" s="1"/>
  <c r="AB25" i="11"/>
  <c r="AD25" i="11" s="1"/>
  <c r="AA20" i="11"/>
  <c r="AC20" i="11"/>
  <c r="AB9" i="11"/>
  <c r="AD9" i="11" s="1"/>
  <c r="S63" i="11"/>
  <c r="S31" i="11"/>
  <c r="U31" i="11" s="1"/>
  <c r="T20" i="11"/>
  <c r="V20" i="11"/>
  <c r="T9" i="11"/>
  <c r="V9" i="11" s="1"/>
  <c r="S7" i="11"/>
  <c r="U7" i="11"/>
  <c r="M31" i="11"/>
  <c r="O31" i="11"/>
  <c r="M29" i="11"/>
  <c r="O29" i="11" s="1"/>
  <c r="L26" i="11"/>
  <c r="N26" i="11"/>
  <c r="M15" i="11"/>
  <c r="O15" i="11"/>
  <c r="M13" i="11"/>
  <c r="O13" i="11" s="1"/>
  <c r="F24" i="11"/>
  <c r="H24" i="11"/>
  <c r="CI80" i="11"/>
  <c r="CK80" i="11"/>
  <c r="AH28" i="11"/>
  <c r="AJ28" i="11" s="1"/>
  <c r="CW17" i="11"/>
  <c r="CY17" i="11"/>
  <c r="CI16" i="11"/>
  <c r="CK16" i="11"/>
  <c r="L17" i="11"/>
  <c r="N17" i="11" s="1"/>
  <c r="CB80" i="11"/>
  <c r="CQ43" i="11"/>
  <c r="CX17" i="11"/>
  <c r="CZ17" i="11" s="1"/>
  <c r="AA7" i="11"/>
  <c r="AC7" i="11" s="1"/>
  <c r="CP54" i="11"/>
  <c r="AO9" i="11"/>
  <c r="AQ9" i="11" s="1"/>
  <c r="CI72" i="11"/>
  <c r="CK72" i="11" s="1"/>
  <c r="M21" i="11"/>
  <c r="O21" i="11"/>
  <c r="CQ62" i="11"/>
  <c r="CS62" i="11" s="1"/>
  <c r="CI9" i="11"/>
  <c r="CK9" i="11" s="1"/>
  <c r="CW12" i="11"/>
  <c r="CY12" i="11"/>
  <c r="AA15" i="11"/>
  <c r="AC15" i="11" s="1"/>
  <c r="F16" i="11"/>
  <c r="H16" i="11" s="1"/>
  <c r="AA12" i="11"/>
  <c r="AC12" i="11"/>
  <c r="AA28" i="11"/>
  <c r="AC28" i="11"/>
  <c r="AA60" i="11"/>
  <c r="AC60" i="11" s="1"/>
  <c r="AH17" i="11"/>
  <c r="AJ17" i="11"/>
  <c r="AO22" i="11"/>
  <c r="AQ22" i="11" s="1"/>
  <c r="CP75" i="11"/>
  <c r="CR75" i="11" s="1"/>
  <c r="CA26" i="11"/>
  <c r="CC26" i="11"/>
  <c r="CI49" i="11"/>
  <c r="CK49" i="11"/>
  <c r="CI8" i="11"/>
  <c r="CK8" i="11" s="1"/>
  <c r="AB15" i="11"/>
  <c r="AD15" i="11"/>
  <c r="CA21" i="11"/>
  <c r="CC21" i="11"/>
  <c r="CA29" i="11"/>
  <c r="CC29" i="11" s="1"/>
  <c r="CA78" i="11"/>
  <c r="CC78" i="11"/>
  <c r="CI19" i="11"/>
  <c r="CK19" i="11" s="1"/>
  <c r="CP57" i="11"/>
  <c r="CR57" i="11" s="1"/>
  <c r="BF80" i="11"/>
  <c r="BH80" i="11"/>
  <c r="CJ25" i="11"/>
  <c r="CL25" i="11" s="1"/>
  <c r="M7" i="11"/>
  <c r="O7" i="11" s="1"/>
  <c r="T28" i="11"/>
  <c r="V28" i="11"/>
  <c r="AB17" i="11"/>
  <c r="AD17" i="11"/>
  <c r="AI22" i="11"/>
  <c r="AK22" i="11" s="1"/>
  <c r="AP11" i="11"/>
  <c r="AR11" i="11"/>
  <c r="AP27" i="11"/>
  <c r="AR27" i="11" s="1"/>
  <c r="CP64" i="11"/>
  <c r="CR64" i="11" s="1"/>
  <c r="CW11" i="11"/>
  <c r="CY11" i="11"/>
  <c r="E24" i="11"/>
  <c r="G24" i="11"/>
  <c r="M25" i="11"/>
  <c r="O25" i="11" s="1"/>
  <c r="AB19" i="11"/>
  <c r="AD19" i="11"/>
  <c r="AH27" i="11"/>
  <c r="AJ27" i="11"/>
  <c r="F14" i="11"/>
  <c r="H14" i="11" s="1"/>
  <c r="M11" i="11"/>
  <c r="O11" i="11"/>
  <c r="M19" i="11"/>
  <c r="O19" i="11" s="1"/>
  <c r="M27" i="11"/>
  <c r="O27" i="11" s="1"/>
  <c r="M43" i="11"/>
  <c r="O43" i="11"/>
  <c r="M51" i="11"/>
  <c r="O51" i="11" s="1"/>
  <c r="T8" i="11"/>
  <c r="V8" i="11" s="1"/>
  <c r="T16" i="11"/>
  <c r="V16" i="11"/>
  <c r="T24" i="11"/>
  <c r="V24" i="11"/>
  <c r="T72" i="11"/>
  <c r="V72" i="11" s="1"/>
  <c r="AB13" i="11"/>
  <c r="AD13" i="11"/>
  <c r="AB21" i="11"/>
  <c r="AD21" i="11" s="1"/>
  <c r="AB29" i="11"/>
  <c r="AD29" i="11" s="1"/>
  <c r="AI10" i="11"/>
  <c r="AK10" i="11"/>
  <c r="AI18" i="11"/>
  <c r="AK18" i="11"/>
  <c r="AP7" i="11"/>
  <c r="AR7" i="11" s="1"/>
  <c r="AP15" i="11"/>
  <c r="AR15" i="11"/>
  <c r="AP23" i="11"/>
  <c r="AR23" i="11"/>
  <c r="AP31" i="11"/>
  <c r="AR31" i="11" s="1"/>
  <c r="AX50" i="11"/>
  <c r="AZ50" i="11"/>
  <c r="BT40" i="11"/>
  <c r="BV40" i="11" s="1"/>
  <c r="CA54" i="11"/>
  <c r="CC54" i="11" s="1"/>
  <c r="CP33" i="11"/>
  <c r="T14" i="11"/>
  <c r="V14" i="11"/>
  <c r="T30" i="11"/>
  <c r="V30" i="11" s="1"/>
  <c r="AB27" i="11"/>
  <c r="AD27" i="11" s="1"/>
  <c r="AI24" i="11"/>
  <c r="AK24" i="11"/>
  <c r="AO18" i="11"/>
  <c r="AQ18" i="11" s="1"/>
  <c r="AO50" i="11"/>
  <c r="AQ50" i="11" s="1"/>
  <c r="M17" i="11"/>
  <c r="O17" i="11"/>
  <c r="AX14" i="11"/>
  <c r="AZ14" i="11"/>
  <c r="AW19" i="11"/>
  <c r="AY19" i="11" s="1"/>
  <c r="AW51" i="11"/>
  <c r="AY51" i="11"/>
  <c r="CA23" i="11"/>
  <c r="CC23" i="11" s="1"/>
  <c r="CX7" i="11"/>
  <c r="CZ7" i="11" s="1"/>
  <c r="CX16" i="11"/>
  <c r="CZ16" i="11"/>
  <c r="CW19" i="11"/>
  <c r="CY19" i="11"/>
  <c r="T33" i="11"/>
  <c r="V33" i="11" s="1"/>
  <c r="AB22" i="11"/>
  <c r="AD22" i="11"/>
  <c r="AB62" i="11"/>
  <c r="AD62" i="11" s="1"/>
  <c r="AI11" i="11"/>
  <c r="AK11" i="11" s="1"/>
  <c r="AO30" i="11"/>
  <c r="AQ30" i="11"/>
  <c r="AO38" i="11"/>
  <c r="AQ38" i="11" s="1"/>
  <c r="AO46" i="11"/>
  <c r="AQ46" i="11" s="1"/>
  <c r="AO78" i="11"/>
  <c r="AQ78" i="11"/>
  <c r="AX19" i="11"/>
  <c r="AZ19" i="11" s="1"/>
  <c r="BN22" i="11"/>
  <c r="BP22" i="11" s="1"/>
  <c r="M9" i="11"/>
  <c r="O9" i="11"/>
  <c r="T22" i="11"/>
  <c r="V22" i="11"/>
  <c r="CX21" i="11"/>
  <c r="CZ21" i="11" s="1"/>
  <c r="AA9" i="11"/>
  <c r="AC9" i="11"/>
  <c r="AH14" i="11"/>
  <c r="AJ14" i="11" s="1"/>
  <c r="AH22" i="11"/>
  <c r="AJ22" i="11" s="1"/>
  <c r="AH30" i="11"/>
  <c r="AJ30" i="11"/>
  <c r="AO11" i="11"/>
  <c r="AQ11" i="11"/>
  <c r="E30" i="11"/>
  <c r="G30" i="11" s="1"/>
  <c r="BE20" i="11"/>
  <c r="BG20" i="11"/>
  <c r="BE28" i="11"/>
  <c r="BG28" i="11"/>
  <c r="BE61" i="11"/>
  <c r="BG61" i="11" s="1"/>
  <c r="CI14" i="11"/>
  <c r="CK14" i="11"/>
  <c r="AW53" i="11"/>
  <c r="AY53" i="11" s="1"/>
  <c r="E12" i="11"/>
  <c r="G12" i="11" s="1"/>
  <c r="E20" i="11"/>
  <c r="G20" i="11"/>
  <c r="E28" i="11"/>
  <c r="G28" i="11" s="1"/>
  <c r="L9" i="11"/>
  <c r="N9" i="11" s="1"/>
  <c r="L25" i="11"/>
  <c r="N25" i="11"/>
  <c r="S14" i="11"/>
  <c r="U14" i="11"/>
  <c r="S22" i="11"/>
  <c r="U22" i="11" s="1"/>
  <c r="S30" i="11"/>
  <c r="U30" i="11"/>
  <c r="AA19" i="11"/>
  <c r="AC19" i="11" s="1"/>
  <c r="AA27" i="11"/>
  <c r="AC27" i="11" s="1"/>
  <c r="AO13" i="11"/>
  <c r="AQ13" i="11"/>
  <c r="AW32" i="11"/>
  <c r="AY32" i="11"/>
  <c r="CW7" i="11"/>
  <c r="CY7" i="11" s="1"/>
  <c r="CW9" i="11"/>
  <c r="CY9" i="11"/>
  <c r="CW32" i="11"/>
  <c r="CY32" i="11"/>
  <c r="AP13" i="11"/>
  <c r="AR13" i="11" s="1"/>
  <c r="AP21" i="11"/>
  <c r="AR21" i="11"/>
  <c r="AP29" i="11"/>
  <c r="AR29" i="11" s="1"/>
  <c r="AX24" i="11"/>
  <c r="AZ24" i="11" s="1"/>
  <c r="AX32" i="11"/>
  <c r="AZ32" i="11"/>
  <c r="CI7" i="11"/>
  <c r="CK7" i="11" s="1"/>
  <c r="CP40" i="11"/>
  <c r="CP53" i="11"/>
  <c r="CR53" i="11"/>
  <c r="CP72" i="11"/>
  <c r="CR72" i="11"/>
  <c r="CP51" i="11"/>
  <c r="CR51" i="11" s="1"/>
  <c r="F11" i="11"/>
  <c r="H11" i="11"/>
  <c r="AX63" i="11"/>
  <c r="AZ63" i="11" s="1"/>
  <c r="AX37" i="11"/>
  <c r="AZ37" i="11" s="1"/>
  <c r="AX45" i="11"/>
  <c r="AZ45" i="11"/>
  <c r="CX12" i="11"/>
  <c r="CZ12" i="11"/>
  <c r="CX18" i="11"/>
  <c r="CZ18" i="11" s="1"/>
  <c r="CX26" i="11"/>
  <c r="CZ26" i="11"/>
  <c r="F7" i="11"/>
  <c r="H7" i="11"/>
  <c r="E79" i="11"/>
  <c r="G79" i="11" s="1"/>
  <c r="L12" i="11"/>
  <c r="N12" i="11"/>
  <c r="L20" i="11"/>
  <c r="N20" i="11" s="1"/>
  <c r="DD22" i="11"/>
  <c r="L28" i="11"/>
  <c r="N28" i="11" s="1"/>
  <c r="L44" i="11"/>
  <c r="N44" i="11"/>
  <c r="S9" i="11"/>
  <c r="U9" i="11" s="1"/>
  <c r="T17" i="11"/>
  <c r="V17" i="11" s="1"/>
  <c r="S25" i="11"/>
  <c r="U25" i="11"/>
  <c r="S65" i="11"/>
  <c r="U65" i="11" s="1"/>
  <c r="S81" i="11"/>
  <c r="U81" i="11" s="1"/>
  <c r="AB14" i="11"/>
  <c r="AD14" i="11"/>
  <c r="AA22" i="11"/>
  <c r="AC22" i="11"/>
  <c r="AB30" i="11"/>
  <c r="AD30" i="11" s="1"/>
  <c r="AA62" i="11"/>
  <c r="AC62" i="11"/>
  <c r="AA70" i="11"/>
  <c r="AC70" i="11" s="1"/>
  <c r="AH11" i="11"/>
  <c r="AJ11" i="11" s="1"/>
  <c r="AI19" i="11"/>
  <c r="AK19" i="11"/>
  <c r="AI27" i="11"/>
  <c r="AK27" i="11"/>
  <c r="AH35" i="11"/>
  <c r="AJ35" i="11" s="1"/>
  <c r="AH51" i="11"/>
  <c r="AJ51" i="11"/>
  <c r="AH75" i="11"/>
  <c r="AJ75" i="11"/>
  <c r="AW48" i="11"/>
  <c r="AY48" i="11" s="1"/>
  <c r="AW64" i="11"/>
  <c r="BE21" i="11"/>
  <c r="BG21" i="11" s="1"/>
  <c r="BE25" i="11"/>
  <c r="BG25" i="11" s="1"/>
  <c r="BN7" i="11"/>
  <c r="BP7" i="11" s="1"/>
  <c r="BN15" i="11"/>
  <c r="BP15" i="11" s="1"/>
  <c r="BN23" i="11"/>
  <c r="BP23" i="11" s="1"/>
  <c r="BF35" i="11"/>
  <c r="BH35" i="11" s="1"/>
  <c r="BF43" i="11"/>
  <c r="BH43" i="11"/>
  <c r="CQ79" i="11"/>
  <c r="CS79" i="11" s="1"/>
  <c r="CX9" i="11"/>
  <c r="CZ9" i="11" s="1"/>
  <c r="CX61" i="11"/>
  <c r="S12" i="11"/>
  <c r="U12" i="11" s="1"/>
  <c r="AA25" i="11"/>
  <c r="AC25" i="11" s="1"/>
  <c r="AA41" i="11"/>
  <c r="AC41" i="11"/>
  <c r="BT44" i="11"/>
  <c r="BV44" i="11" s="1"/>
  <c r="CA27" i="11"/>
  <c r="CC27" i="11" s="1"/>
  <c r="CW16" i="11"/>
  <c r="CY16" i="11"/>
  <c r="S15" i="11"/>
  <c r="U15" i="11"/>
  <c r="S23" i="11"/>
  <c r="U23" i="11" s="1"/>
  <c r="S71" i="11"/>
  <c r="U71" i="11"/>
  <c r="AX51" i="11"/>
  <c r="AZ51" i="11" s="1"/>
  <c r="AX67" i="11"/>
  <c r="AZ67" i="11" s="1"/>
  <c r="BE22" i="11"/>
  <c r="BG22" i="11"/>
  <c r="BE26" i="11"/>
  <c r="BG26" i="11"/>
  <c r="BM24" i="11"/>
  <c r="BO24" i="11" s="1"/>
  <c r="BF38" i="11"/>
  <c r="BH38" i="11"/>
  <c r="CQ53" i="11"/>
  <c r="T7" i="11"/>
  <c r="V7" i="11" s="1"/>
  <c r="T15" i="11"/>
  <c r="V15" i="11" s="1"/>
  <c r="T23" i="11"/>
  <c r="V23" i="11"/>
  <c r="AB12" i="11"/>
  <c r="AD12" i="11" s="1"/>
  <c r="AB20" i="11"/>
  <c r="AD20" i="11" s="1"/>
  <c r="AA23" i="11"/>
  <c r="AC23" i="11"/>
  <c r="AB28" i="11"/>
  <c r="AD28" i="11" s="1"/>
  <c r="AA31" i="11"/>
  <c r="AC31" i="11" s="1"/>
  <c r="AA63" i="11"/>
  <c r="AC63" i="11" s="1"/>
  <c r="AI9" i="11"/>
  <c r="AK9" i="11" s="1"/>
  <c r="AH12" i="11"/>
  <c r="AJ12" i="11" s="1"/>
  <c r="AI15" i="11"/>
  <c r="AK15" i="11"/>
  <c r="AI17" i="11"/>
  <c r="AK17" i="11" s="1"/>
  <c r="AI25" i="11"/>
  <c r="AK25" i="11" s="1"/>
  <c r="AI41" i="11"/>
  <c r="AK41" i="11"/>
  <c r="AH60" i="11"/>
  <c r="AJ60" i="11" s="1"/>
  <c r="AP14" i="11"/>
  <c r="AR14" i="11" s="1"/>
  <c r="AO17" i="11"/>
  <c r="AQ17" i="11" s="1"/>
  <c r="AP22" i="11"/>
  <c r="AR22" i="11" s="1"/>
  <c r="AO25" i="11"/>
  <c r="AQ25" i="11" s="1"/>
  <c r="AP30" i="11"/>
  <c r="AR30" i="11"/>
  <c r="AO65" i="11"/>
  <c r="AQ65" i="11" s="1"/>
  <c r="AX15" i="11"/>
  <c r="AZ15" i="11" s="1"/>
  <c r="AX52" i="11"/>
  <c r="AZ52" i="11"/>
  <c r="CQ40" i="11"/>
  <c r="CS40" i="11" s="1"/>
  <c r="CP80" i="11"/>
  <c r="CR80" i="11" s="1"/>
  <c r="CX11" i="11"/>
  <c r="CZ11" i="11" s="1"/>
  <c r="CX19" i="11"/>
  <c r="CZ19" i="11" s="1"/>
  <c r="AB23" i="11"/>
  <c r="AD23" i="11" s="1"/>
  <c r="AB31" i="11"/>
  <c r="AD31" i="11"/>
  <c r="AB63" i="11"/>
  <c r="AD63" i="11" s="1"/>
  <c r="AI12" i="11"/>
  <c r="AK12" i="11" s="1"/>
  <c r="AI20" i="11"/>
  <c r="AK20" i="11"/>
  <c r="AI28" i="11"/>
  <c r="AK28" i="11" s="1"/>
  <c r="AP41" i="11"/>
  <c r="AR41" i="11" s="1"/>
  <c r="CQ75" i="11"/>
  <c r="CS75" i="11" s="1"/>
  <c r="CQ80" i="11"/>
  <c r="CS80" i="11" s="1"/>
  <c r="E17" i="11"/>
  <c r="G17" i="11" s="1"/>
  <c r="E33" i="11"/>
  <c r="G33" i="11"/>
  <c r="E73" i="11"/>
  <c r="G73" i="11" s="1"/>
  <c r="L22" i="11"/>
  <c r="N22" i="11" s="1"/>
  <c r="L78" i="11"/>
  <c r="N78" i="11"/>
  <c r="S17" i="11"/>
  <c r="U17" i="11" s="1"/>
  <c r="AO27" i="11"/>
  <c r="AQ27" i="11"/>
  <c r="M12" i="11"/>
  <c r="O12" i="11"/>
  <c r="L15" i="11"/>
  <c r="N15" i="11" s="1"/>
  <c r="M20" i="11"/>
  <c r="O20" i="11"/>
  <c r="L23" i="11"/>
  <c r="N23" i="11" s="1"/>
  <c r="M28" i="11"/>
  <c r="O28" i="11" s="1"/>
  <c r="AX16" i="11"/>
  <c r="AZ16" i="11"/>
  <c r="AW21" i="11"/>
  <c r="AY21" i="11" s="1"/>
  <c r="AW37" i="11"/>
  <c r="AY37" i="11" s="1"/>
  <c r="BF36" i="11"/>
  <c r="BH36" i="11"/>
  <c r="BU64" i="11"/>
  <c r="BW64" i="11"/>
  <c r="BU80" i="11"/>
  <c r="BW80" i="11" s="1"/>
  <c r="CQ35" i="11"/>
  <c r="CS35" i="11" s="1"/>
  <c r="CQ59" i="11"/>
  <c r="CS59" i="11"/>
  <c r="E7" i="11"/>
  <c r="G7" i="11" s="1"/>
  <c r="L31" i="11"/>
  <c r="N31" i="11" s="1"/>
  <c r="M23" i="11"/>
  <c r="O23" i="11" s="1"/>
  <c r="M79" i="11"/>
  <c r="O79" i="11" s="1"/>
  <c r="T12" i="11"/>
  <c r="V12" i="11" s="1"/>
  <c r="T44" i="11"/>
  <c r="V44" i="11"/>
  <c r="AW16" i="11"/>
  <c r="AY16" i="11" s="1"/>
  <c r="AX27" i="11"/>
  <c r="AZ27" i="11"/>
  <c r="AX35" i="11"/>
  <c r="AZ35" i="11" s="1"/>
  <c r="AX43" i="11"/>
  <c r="AZ43" i="11" s="1"/>
  <c r="CA57" i="11"/>
  <c r="CC57" i="11"/>
  <c r="CB73" i="11"/>
  <c r="CD73" i="11"/>
  <c r="CJ8" i="11"/>
  <c r="CL8" i="11" s="1"/>
  <c r="CJ14" i="11"/>
  <c r="CL14" i="11"/>
  <c r="CJ16" i="11"/>
  <c r="CL16" i="11"/>
  <c r="CJ22" i="11"/>
  <c r="CL22" i="11" s="1"/>
  <c r="CJ24" i="11"/>
  <c r="CL24" i="11" s="1"/>
  <c r="CI78" i="11"/>
  <c r="CK78" i="11" s="1"/>
  <c r="CP22" i="11"/>
  <c r="CR22" i="11" s="1"/>
  <c r="CP26" i="11"/>
  <c r="CR26" i="11"/>
  <c r="CP30" i="11"/>
  <c r="CR30" i="11"/>
  <c r="CQ36" i="11"/>
  <c r="CS36" i="11" s="1"/>
  <c r="CQ41" i="11"/>
  <c r="CS41" i="11" s="1"/>
  <c r="AA17" i="11"/>
  <c r="AC17" i="11"/>
  <c r="S20" i="11"/>
  <c r="U20" i="11" s="1"/>
  <c r="DC20" i="11"/>
  <c r="DC9" i="11"/>
  <c r="DB12" i="11"/>
  <c r="AW56" i="11"/>
  <c r="AY56" i="11"/>
  <c r="AW69" i="11"/>
  <c r="AY69" i="11"/>
  <c r="BE64" i="11"/>
  <c r="BG64" i="11"/>
  <c r="BT78" i="11"/>
  <c r="BV78" i="11"/>
  <c r="CA22" i="11"/>
  <c r="CC22" i="11"/>
  <c r="CA30" i="11"/>
  <c r="CC30" i="11"/>
  <c r="CI17" i="11"/>
  <c r="CK17" i="11"/>
  <c r="CI25" i="11"/>
  <c r="CK25" i="11"/>
  <c r="CI81" i="11"/>
  <c r="CK81" i="11"/>
  <c r="CP73" i="11"/>
  <c r="CR73" i="11"/>
  <c r="CW22" i="11"/>
  <c r="CY22" i="11"/>
  <c r="AH19" i="11"/>
  <c r="AJ19" i="11"/>
  <c r="L7" i="11"/>
  <c r="N7" i="11"/>
  <c r="AA14" i="11"/>
  <c r="AC14" i="11"/>
  <c r="AO19" i="11"/>
  <c r="AQ19" i="11"/>
  <c r="T25" i="11"/>
  <c r="V25" i="11"/>
  <c r="S28" i="11"/>
  <c r="U28" i="11"/>
  <c r="AA30" i="11"/>
  <c r="AC30" i="11"/>
  <c r="DC14" i="11"/>
  <c r="DC30" i="11"/>
  <c r="M30" i="11"/>
  <c r="O30" i="11"/>
  <c r="T11" i="11"/>
  <c r="V11" i="11"/>
  <c r="T19" i="11"/>
  <c r="V19" i="11"/>
  <c r="T27" i="11"/>
  <c r="V27" i="11"/>
  <c r="T59" i="11"/>
  <c r="V59" i="11"/>
  <c r="T75" i="11"/>
  <c r="V75" i="11"/>
  <c r="AB8" i="11"/>
  <c r="AD8" i="11"/>
  <c r="AA24" i="11"/>
  <c r="AC24" i="11"/>
  <c r="AA40" i="11"/>
  <c r="AC40" i="11"/>
  <c r="AI13" i="11"/>
  <c r="AK13" i="11"/>
  <c r="AI21" i="11"/>
  <c r="AK21" i="11"/>
  <c r="AI29" i="11"/>
  <c r="AK29" i="11"/>
  <c r="AP10" i="11"/>
  <c r="AR10" i="11"/>
  <c r="AP26" i="11"/>
  <c r="AR26" i="11"/>
  <c r="AX13" i="11"/>
  <c r="AZ13" i="11"/>
  <c r="AX20" i="11"/>
  <c r="AZ20" i="11"/>
  <c r="AX56" i="11"/>
  <c r="AZ56" i="11"/>
  <c r="AX64" i="11"/>
  <c r="AZ64" i="11"/>
  <c r="AX75" i="11"/>
  <c r="AZ75" i="11"/>
  <c r="BM8" i="11"/>
  <c r="BO8" i="11"/>
  <c r="BN10" i="11"/>
  <c r="BP10" i="11"/>
  <c r="BM16" i="11"/>
  <c r="BO16" i="11"/>
  <c r="BN18" i="11"/>
  <c r="BP18" i="11"/>
  <c r="BN24" i="11"/>
  <c r="BP24" i="11"/>
  <c r="BM26" i="11"/>
  <c r="BO26" i="11"/>
  <c r="BM42" i="11"/>
  <c r="BO42" i="11"/>
  <c r="CA31" i="11"/>
  <c r="CC31" i="11"/>
  <c r="CX8" i="11"/>
  <c r="CZ8" i="11"/>
  <c r="CX22" i="11"/>
  <c r="CZ22" i="11"/>
  <c r="CX46" i="11"/>
  <c r="CZ46" i="11"/>
  <c r="E71" i="11"/>
  <c r="G71" i="11"/>
  <c r="DC27" i="11"/>
  <c r="AB11" i="11"/>
  <c r="AD11" i="11" s="1"/>
  <c r="AB59" i="11"/>
  <c r="AD59" i="11" s="1"/>
  <c r="AI8" i="11"/>
  <c r="AK8" i="11"/>
  <c r="AI16" i="11"/>
  <c r="AK16" i="11" s="1"/>
  <c r="AH24" i="11"/>
  <c r="AJ24" i="11" s="1"/>
  <c r="AH56" i="11"/>
  <c r="AJ56" i="11" s="1"/>
  <c r="AI80" i="11"/>
  <c r="AK80" i="11"/>
  <c r="AX18" i="11"/>
  <c r="AZ18" i="11" s="1"/>
  <c r="AW67" i="11"/>
  <c r="AY67" i="11" s="1"/>
  <c r="AW70" i="11"/>
  <c r="AY70" i="11"/>
  <c r="BE30" i="11"/>
  <c r="BG30" i="11" s="1"/>
  <c r="BE70" i="11"/>
  <c r="BG70" i="11" s="1"/>
  <c r="CP37" i="11"/>
  <c r="CR37" i="11" s="1"/>
  <c r="CQ74" i="11"/>
  <c r="CS74" i="11" s="1"/>
  <c r="CQ76" i="11"/>
  <c r="CS76" i="11" s="1"/>
  <c r="CQ78" i="11"/>
  <c r="CS78" i="11"/>
  <c r="CQ81" i="11"/>
  <c r="CS81" i="11" s="1"/>
  <c r="CW15" i="11"/>
  <c r="CY15" i="11" s="1"/>
  <c r="CX23" i="11"/>
  <c r="CZ23" i="11"/>
  <c r="AI79" i="11"/>
  <c r="AK79" i="11" s="1"/>
  <c r="AP20" i="11"/>
  <c r="AR20" i="11"/>
  <c r="AX72" i="11"/>
  <c r="AZ72" i="11"/>
  <c r="CX15" i="11"/>
  <c r="CZ15" i="11" s="1"/>
  <c r="AW24" i="11"/>
  <c r="AY24" i="11" s="1"/>
  <c r="AX47" i="11"/>
  <c r="AZ47" i="11" s="1"/>
  <c r="AW54" i="11"/>
  <c r="AY54" i="11" s="1"/>
  <c r="AX77" i="11"/>
  <c r="AZ77" i="11" s="1"/>
  <c r="CQ33" i="11"/>
  <c r="CS33" i="11" s="1"/>
  <c r="CP48" i="11"/>
  <c r="CR48" i="11" s="1"/>
  <c r="CQ58" i="11"/>
  <c r="CS58" i="11" s="1"/>
  <c r="CW20" i="11"/>
  <c r="CY20" i="11"/>
  <c r="BM7" i="11"/>
  <c r="BO7" i="11" s="1"/>
  <c r="DC11" i="11"/>
  <c r="L40" i="11"/>
  <c r="N40" i="11"/>
  <c r="L48" i="11"/>
  <c r="N48" i="11"/>
  <c r="L75" i="11"/>
  <c r="N75" i="11" s="1"/>
  <c r="S21" i="11"/>
  <c r="U21" i="11"/>
  <c r="DD7" i="11"/>
  <c r="AH7" i="11"/>
  <c r="AJ7" i="11" s="1"/>
  <c r="AH15" i="11"/>
  <c r="AJ15" i="11" s="1"/>
  <c r="AH23" i="11"/>
  <c r="AJ23" i="11" s="1"/>
  <c r="AH31" i="11"/>
  <c r="AJ31" i="11" s="1"/>
  <c r="DD9" i="11"/>
  <c r="DC12" i="11"/>
  <c r="DD17" i="11"/>
  <c r="AO20" i="11"/>
  <c r="AQ20" i="11" s="1"/>
  <c r="DD25" i="11"/>
  <c r="AO28" i="11"/>
  <c r="AQ28" i="11" s="1"/>
  <c r="AO31" i="11"/>
  <c r="AQ31" i="11"/>
  <c r="DC44" i="11"/>
  <c r="AO52" i="11"/>
  <c r="AQ52" i="11" s="1"/>
  <c r="AO76" i="11"/>
  <c r="AQ76" i="11"/>
  <c r="DC17" i="11"/>
  <c r="AW22" i="11"/>
  <c r="AY22" i="11" s="1"/>
  <c r="AW72" i="11"/>
  <c r="AY72" i="11" s="1"/>
  <c r="AW80" i="11"/>
  <c r="AY80" i="11"/>
  <c r="CP46" i="11"/>
  <c r="CR46" i="11" s="1"/>
  <c r="CP81" i="11"/>
  <c r="CR81" i="11" s="1"/>
  <c r="CW18" i="11"/>
  <c r="CY18" i="11"/>
  <c r="CW23" i="11"/>
  <c r="CY23" i="11" s="1"/>
  <c r="CW79" i="11"/>
  <c r="CY79" i="11" s="1"/>
  <c r="BN13" i="11"/>
  <c r="BP13" i="11" s="1"/>
  <c r="CQ51" i="11"/>
  <c r="CS51" i="11" s="1"/>
  <c r="AW40" i="11"/>
  <c r="AY40" i="11" s="1"/>
  <c r="BT33" i="11"/>
  <c r="BV33" i="11"/>
  <c r="CJ7" i="11"/>
  <c r="CL7" i="11" s="1"/>
  <c r="CJ9" i="11"/>
  <c r="CL9" i="11"/>
  <c r="CI12" i="11"/>
  <c r="CK12" i="11" s="1"/>
  <c r="CJ17" i="11"/>
  <c r="CL17" i="11" s="1"/>
  <c r="CI20" i="11"/>
  <c r="CK20" i="11"/>
  <c r="CP23" i="11"/>
  <c r="CR23" i="11"/>
  <c r="CP27" i="11"/>
  <c r="CR27" i="11" s="1"/>
  <c r="CP31" i="11"/>
  <c r="CR31" i="11"/>
  <c r="CQ34" i="11"/>
  <c r="CS34" i="11"/>
  <c r="CQ39" i="11"/>
  <c r="CS39" i="11" s="1"/>
  <c r="CP49" i="11"/>
  <c r="CR49" i="11"/>
  <c r="CQ57" i="11"/>
  <c r="CS57" i="11" s="1"/>
  <c r="CQ64" i="11"/>
  <c r="CS64" i="11" s="1"/>
  <c r="CQ67" i="11"/>
  <c r="CS67" i="11" s="1"/>
  <c r="CQ77" i="11"/>
  <c r="CS77" i="11"/>
  <c r="CW21" i="11"/>
  <c r="CY21" i="11" s="1"/>
  <c r="CX24" i="11"/>
  <c r="CZ24" i="11" s="1"/>
  <c r="AI7" i="11"/>
  <c r="AK7" i="11"/>
  <c r="AI23" i="11"/>
  <c r="AK23" i="11" s="1"/>
  <c r="AP12" i="11"/>
  <c r="AR12" i="11" s="1"/>
  <c r="AP28" i="11"/>
  <c r="AR28" i="11" s="1"/>
  <c r="AX80" i="11"/>
  <c r="BM15" i="11"/>
  <c r="BO15" i="11" s="1"/>
  <c r="F17" i="11"/>
  <c r="H17" i="11"/>
  <c r="AX31" i="11"/>
  <c r="AW35" i="11"/>
  <c r="AY35" i="11" s="1"/>
  <c r="AW38" i="11"/>
  <c r="AY38" i="11" s="1"/>
  <c r="AX40" i="11"/>
  <c r="AZ40" i="11" s="1"/>
  <c r="AX48" i="11"/>
  <c r="AZ48" i="11" s="1"/>
  <c r="AX53" i="11"/>
  <c r="AZ53" i="11" s="1"/>
  <c r="AX61" i="11"/>
  <c r="AZ61" i="11"/>
  <c r="AX66" i="11"/>
  <c r="AZ66" i="11" s="1"/>
  <c r="AX68" i="11"/>
  <c r="AZ68" i="11" s="1"/>
  <c r="BE23" i="11"/>
  <c r="BG23" i="11" s="1"/>
  <c r="BE27" i="11"/>
  <c r="BG27" i="11" s="1"/>
  <c r="BE31" i="11"/>
  <c r="BG31" i="11" s="1"/>
  <c r="BN9" i="11"/>
  <c r="BP9" i="11" s="1"/>
  <c r="BN11" i="11"/>
  <c r="BP11" i="11" s="1"/>
  <c r="BN17" i="11"/>
  <c r="BP17" i="11" s="1"/>
  <c r="BN19" i="11"/>
  <c r="BP19" i="11"/>
  <c r="BN25" i="11"/>
  <c r="BP25" i="11"/>
  <c r="BF41" i="11"/>
  <c r="BH41" i="11" s="1"/>
  <c r="BF73" i="11"/>
  <c r="BH73" i="11" s="1"/>
  <c r="CJ10" i="11"/>
  <c r="CL10" i="11" s="1"/>
  <c r="CJ12" i="11"/>
  <c r="CL12" i="11"/>
  <c r="CJ18" i="11"/>
  <c r="CL18" i="11"/>
  <c r="CJ20" i="11"/>
  <c r="CL20" i="11" s="1"/>
  <c r="CJ26" i="11"/>
  <c r="CL26" i="11"/>
  <c r="DB20" i="11"/>
  <c r="CP24" i="11"/>
  <c r="CR24" i="11"/>
  <c r="CP28" i="11"/>
  <c r="CR28" i="11" s="1"/>
  <c r="CP32" i="11"/>
  <c r="CR32" i="11"/>
  <c r="CQ47" i="11"/>
  <c r="CS47" i="11" s="1"/>
  <c r="CQ52" i="11"/>
  <c r="CS52" i="11" s="1"/>
  <c r="CP70" i="11"/>
  <c r="CR70" i="11"/>
  <c r="CP77" i="11"/>
  <c r="CR77" i="11" s="1"/>
  <c r="AH20" i="11"/>
  <c r="AJ20" i="11" s="1"/>
  <c r="AI31" i="11"/>
  <c r="AK31" i="11"/>
  <c r="CI22" i="11"/>
  <c r="CK22" i="11" s="1"/>
  <c r="S24" i="11"/>
  <c r="U24" i="11" s="1"/>
  <c r="AX79" i="11"/>
  <c r="AZ79" i="11"/>
  <c r="BN12" i="11"/>
  <c r="BP12" i="11"/>
  <c r="DD14" i="11"/>
  <c r="BN20" i="11"/>
  <c r="BP20" i="11"/>
  <c r="BM22" i="11"/>
  <c r="BO22" i="11" s="1"/>
  <c r="BF42" i="11"/>
  <c r="BH42" i="11" s="1"/>
  <c r="BF50" i="11"/>
  <c r="BH50" i="11" s="1"/>
  <c r="CJ13" i="11"/>
  <c r="CL13" i="11" s="1"/>
  <c r="CJ21" i="11"/>
  <c r="CL21" i="11" s="1"/>
  <c r="CQ37" i="11"/>
  <c r="CS37" i="11" s="1"/>
  <c r="CQ50" i="11"/>
  <c r="CS50" i="11" s="1"/>
  <c r="CQ60" i="11"/>
  <c r="CS60" i="11" s="1"/>
  <c r="CQ65" i="11"/>
  <c r="CS65" i="11" s="1"/>
  <c r="BM23" i="11"/>
  <c r="BO23" i="11" s="1"/>
  <c r="DB22" i="11"/>
  <c r="DF22" i="11" s="1"/>
  <c r="DJ22" i="11" s="1"/>
  <c r="CQ38" i="11"/>
  <c r="CS38" i="11"/>
  <c r="AB24" i="11"/>
  <c r="AD24" i="11"/>
  <c r="AX29" i="11"/>
  <c r="AX34" i="11"/>
  <c r="AZ34" i="11"/>
  <c r="AX36" i="11"/>
  <c r="AZ36" i="11" s="1"/>
  <c r="AX59" i="11"/>
  <c r="AZ59" i="11" s="1"/>
  <c r="BE24" i="11"/>
  <c r="BG24" i="11" s="1"/>
  <c r="BM79" i="11"/>
  <c r="BO79" i="11" s="1"/>
  <c r="BT77" i="11"/>
  <c r="BV77" i="11" s="1"/>
  <c r="CP21" i="11"/>
  <c r="CR21" i="11" s="1"/>
  <c r="CP25" i="11"/>
  <c r="CR25" i="11" s="1"/>
  <c r="CP29" i="11"/>
  <c r="CR29" i="11" s="1"/>
  <c r="CP35" i="11"/>
  <c r="CR35" i="11" s="1"/>
  <c r="CQ45" i="11"/>
  <c r="CS45" i="11" s="1"/>
  <c r="CQ63" i="11"/>
  <c r="CS63" i="11" s="1"/>
  <c r="CW25" i="11"/>
  <c r="CY25" i="11" s="1"/>
  <c r="AO15" i="11"/>
  <c r="AQ15" i="11" s="1"/>
  <c r="BE63" i="11"/>
  <c r="BG63" i="11" s="1"/>
  <c r="CI23" i="11"/>
  <c r="CK23" i="11" s="1"/>
  <c r="AB7" i="11"/>
  <c r="AD7" i="11" s="1"/>
  <c r="CW8" i="11"/>
  <c r="CY8" i="11" s="1"/>
  <c r="BM9" i="11"/>
  <c r="BO9" i="11" s="1"/>
  <c r="BM17" i="11"/>
  <c r="BO17" i="11" s="1"/>
  <c r="AP25" i="11"/>
  <c r="AR25" i="11" s="1"/>
  <c r="CX25" i="11"/>
  <c r="CZ25" i="11" s="1"/>
  <c r="AP8" i="11"/>
  <c r="AR8" i="11" s="1"/>
  <c r="AP16" i="11"/>
  <c r="AR16" i="11" s="1"/>
  <c r="AO21" i="11"/>
  <c r="AQ21" i="11" s="1"/>
  <c r="AO29" i="11"/>
  <c r="AQ29" i="11" s="1"/>
  <c r="AO61" i="11"/>
  <c r="AQ61" i="11" s="1"/>
  <c r="AP72" i="11"/>
  <c r="AR72" i="11" s="1"/>
  <c r="AX22" i="11"/>
  <c r="AZ22" i="11" s="1"/>
  <c r="AX25" i="11"/>
  <c r="AZ25" i="11" s="1"/>
  <c r="AX38" i="11"/>
  <c r="AZ38" i="11" s="1"/>
  <c r="AX41" i="11"/>
  <c r="AZ41" i="11" s="1"/>
  <c r="AX54" i="11"/>
  <c r="AZ54" i="11" s="1"/>
  <c r="AX57" i="11"/>
  <c r="AZ57" i="11" s="1"/>
  <c r="AX70" i="11"/>
  <c r="AZ70" i="11" s="1"/>
  <c r="AX73" i="11"/>
  <c r="AZ73" i="11" s="1"/>
  <c r="BU71" i="11"/>
  <c r="BW71" i="11"/>
  <c r="DC24" i="11"/>
  <c r="DC28" i="11"/>
  <c r="CQ32" i="11"/>
  <c r="CS32" i="11" s="1"/>
  <c r="CP67" i="11"/>
  <c r="CR67" i="11"/>
  <c r="CX10" i="11"/>
  <c r="CZ10" i="11" s="1"/>
  <c r="CX20" i="11"/>
  <c r="CZ20" i="11" s="1"/>
  <c r="CX52" i="11"/>
  <c r="CZ52" i="11" s="1"/>
  <c r="DB9" i="11"/>
  <c r="E62" i="11"/>
  <c r="G62" i="11"/>
  <c r="L19" i="11"/>
  <c r="N19" i="11" s="1"/>
  <c r="AO7" i="11"/>
  <c r="AQ7" i="11"/>
  <c r="AO12" i="11"/>
  <c r="AQ12" i="11"/>
  <c r="F22" i="11"/>
  <c r="H22" i="11" s="1"/>
  <c r="DB23" i="11"/>
  <c r="DB31" i="11"/>
  <c r="S59" i="11"/>
  <c r="U59" i="11"/>
  <c r="E15" i="11"/>
  <c r="G15" i="11" s="1"/>
  <c r="E31" i="11"/>
  <c r="G31" i="11"/>
  <c r="E47" i="11"/>
  <c r="AW14" i="11"/>
  <c r="AY14" i="11" s="1"/>
  <c r="AX23" i="11"/>
  <c r="AZ23" i="11"/>
  <c r="AW27" i="11"/>
  <c r="AY27" i="11" s="1"/>
  <c r="AW30" i="11"/>
  <c r="AX39" i="11"/>
  <c r="AZ39" i="11" s="1"/>
  <c r="AW43" i="11"/>
  <c r="AY43" i="11"/>
  <c r="AW46" i="11"/>
  <c r="AY46" i="11"/>
  <c r="AX55" i="11"/>
  <c r="AZ55" i="11" s="1"/>
  <c r="AW59" i="11"/>
  <c r="AY59" i="11"/>
  <c r="AW62" i="11"/>
  <c r="AY62" i="11"/>
  <c r="AX71" i="11"/>
  <c r="AZ71" i="11" s="1"/>
  <c r="AW75" i="11"/>
  <c r="AY75" i="11"/>
  <c r="AW78" i="11"/>
  <c r="AY78" i="11"/>
  <c r="BE29" i="11"/>
  <c r="BG29" i="11" s="1"/>
  <c r="DC25" i="11"/>
  <c r="CP43" i="11"/>
  <c r="CR43" i="11" s="1"/>
  <c r="CQ54" i="11"/>
  <c r="CS54" i="11" s="1"/>
  <c r="CP61" i="11"/>
  <c r="CR61" i="11"/>
  <c r="CP65" i="11"/>
  <c r="CR65" i="11" s="1"/>
  <c r="CQ72" i="11"/>
  <c r="CS72" i="11" s="1"/>
  <c r="BE47" i="11"/>
  <c r="BG47" i="11"/>
  <c r="CP69" i="11"/>
  <c r="CR69" i="11" s="1"/>
  <c r="DB7" i="11"/>
  <c r="AH10" i="11"/>
  <c r="AJ10" i="11" s="1"/>
  <c r="BM12" i="11"/>
  <c r="BO12" i="11"/>
  <c r="BM14" i="11"/>
  <c r="BO14" i="11"/>
  <c r="AP18" i="11"/>
  <c r="AR18" i="11" s="1"/>
  <c r="CP20" i="11"/>
  <c r="CR20" i="11"/>
  <c r="M22" i="11"/>
  <c r="O22" i="11"/>
  <c r="BM25" i="11"/>
  <c r="BO25" i="11" s="1"/>
  <c r="L27" i="11"/>
  <c r="N27" i="11"/>
  <c r="F15" i="11"/>
  <c r="H15" i="11"/>
  <c r="AX21" i="11"/>
  <c r="AZ21" i="11" s="1"/>
  <c r="CP41" i="11"/>
  <c r="CR41" i="11"/>
  <c r="CQ48" i="11"/>
  <c r="CS48" i="11"/>
  <c r="CQ55" i="11"/>
  <c r="CS55" i="11" s="1"/>
  <c r="CQ61" i="11"/>
  <c r="CS61" i="11"/>
  <c r="CQ66" i="11"/>
  <c r="CS66" i="11"/>
  <c r="CQ68" i="11"/>
  <c r="CS68" i="11" s="1"/>
  <c r="AO55" i="11"/>
  <c r="AQ55" i="11"/>
  <c r="CI15" i="11"/>
  <c r="CK15" i="11"/>
  <c r="BN14" i="11"/>
  <c r="BP14" i="11" s="1"/>
  <c r="DB15" i="11"/>
  <c r="AH29" i="11"/>
  <c r="AJ29" i="11" s="1"/>
  <c r="M47" i="11"/>
  <c r="O47" i="11" s="1"/>
  <c r="M53" i="11"/>
  <c r="O53" i="11"/>
  <c r="T10" i="11"/>
  <c r="V10" i="11" s="1"/>
  <c r="T18" i="11"/>
  <c r="V18" i="11" s="1"/>
  <c r="T26" i="11"/>
  <c r="V26" i="11"/>
  <c r="AX26" i="11"/>
  <c r="AZ26" i="11" s="1"/>
  <c r="AX28" i="11"/>
  <c r="AZ28" i="11" s="1"/>
  <c r="AX42" i="11"/>
  <c r="AZ42" i="11" s="1"/>
  <c r="AX44" i="11"/>
  <c r="AZ44" i="11" s="1"/>
  <c r="AX58" i="11"/>
  <c r="AZ58" i="11" s="1"/>
  <c r="AX60" i="11"/>
  <c r="AZ60" i="11"/>
  <c r="AX74" i="11"/>
  <c r="AZ74" i="11" s="1"/>
  <c r="AX76" i="11"/>
  <c r="AZ76" i="11" s="1"/>
  <c r="BM11" i="11"/>
  <c r="BO11" i="11" s="1"/>
  <c r="BM19" i="11"/>
  <c r="BO19" i="11" s="1"/>
  <c r="BM21" i="11"/>
  <c r="BO21" i="11" s="1"/>
  <c r="BM59" i="11"/>
  <c r="BO59" i="11"/>
  <c r="BN75" i="11"/>
  <c r="BP75" i="11" s="1"/>
  <c r="CQ44" i="11"/>
  <c r="CS44" i="11" s="1"/>
  <c r="CP59" i="11"/>
  <c r="CP62" i="11"/>
  <c r="CR62" i="11"/>
  <c r="CQ70" i="11"/>
  <c r="CS70" i="11"/>
  <c r="CQ73" i="11"/>
  <c r="CS73" i="11" s="1"/>
  <c r="DD11" i="11"/>
  <c r="E22" i="11"/>
  <c r="G22" i="11" s="1"/>
  <c r="DB30" i="11"/>
  <c r="AO23" i="11"/>
  <c r="AQ23" i="11" s="1"/>
  <c r="E9" i="11"/>
  <c r="G9" i="11"/>
  <c r="DB11" i="11"/>
  <c r="DD13" i="11"/>
  <c r="F19" i="11"/>
  <c r="H19" i="11" s="1"/>
  <c r="DD21" i="11"/>
  <c r="E27" i="11"/>
  <c r="G27" i="11" s="1"/>
  <c r="E67" i="11"/>
  <c r="G67" i="11" s="1"/>
  <c r="M8" i="11"/>
  <c r="O8" i="11"/>
  <c r="M10" i="11"/>
  <c r="O10" i="11" s="1"/>
  <c r="M16" i="11"/>
  <c r="O16" i="11" s="1"/>
  <c r="L21" i="11"/>
  <c r="N21" i="11"/>
  <c r="M24" i="11"/>
  <c r="O24" i="11" s="1"/>
  <c r="M64" i="11"/>
  <c r="O64" i="11" s="1"/>
  <c r="L80" i="11"/>
  <c r="N80" i="11"/>
  <c r="T13" i="11"/>
  <c r="V13" i="11" s="1"/>
  <c r="T21" i="11"/>
  <c r="V21" i="11" s="1"/>
  <c r="DC26" i="11"/>
  <c r="T29" i="11"/>
  <c r="V29" i="11"/>
  <c r="T31" i="11"/>
  <c r="V31" i="11"/>
  <c r="AB10" i="11"/>
  <c r="AD10" i="11" s="1"/>
  <c r="AB18" i="11"/>
  <c r="AD18" i="11"/>
  <c r="AB26" i="11"/>
  <c r="AD26" i="11"/>
  <c r="AA34" i="11"/>
  <c r="AC34" i="11" s="1"/>
  <c r="AX17" i="11"/>
  <c r="AZ17" i="11"/>
  <c r="AX30" i="11"/>
  <c r="AX33" i="11"/>
  <c r="AZ33" i="11" s="1"/>
  <c r="AX46" i="11"/>
  <c r="AZ46" i="11" s="1"/>
  <c r="AX49" i="11"/>
  <c r="AZ49" i="11" s="1"/>
  <c r="AX62" i="11"/>
  <c r="AZ62" i="11" s="1"/>
  <c r="AX65" i="11"/>
  <c r="AZ65" i="11" s="1"/>
  <c r="AX69" i="11"/>
  <c r="AZ69" i="11" s="1"/>
  <c r="AX78" i="11"/>
  <c r="AZ78" i="11"/>
  <c r="AX81" i="11"/>
  <c r="AZ81" i="11" s="1"/>
  <c r="CP38" i="11"/>
  <c r="CR38" i="11" s="1"/>
  <c r="CQ46" i="11"/>
  <c r="CS46" i="11" s="1"/>
  <c r="CQ49" i="11"/>
  <c r="CS49" i="11"/>
  <c r="CQ71" i="11"/>
  <c r="CS71" i="11" s="1"/>
  <c r="CP78" i="11"/>
  <c r="CR78" i="11"/>
  <c r="E14" i="11"/>
  <c r="G14" i="11"/>
  <c r="DD24" i="11"/>
  <c r="DD19" i="11"/>
  <c r="L11" i="11"/>
  <c r="N11" i="11"/>
  <c r="DB14" i="11"/>
  <c r="DE14" i="11" s="1"/>
  <c r="DG14" i="11" s="1"/>
  <c r="AP9" i="11"/>
  <c r="AR9" i="11"/>
  <c r="AP17" i="11"/>
  <c r="AR17" i="11" s="1"/>
  <c r="AH13" i="11"/>
  <c r="AJ13" i="11"/>
  <c r="AH21" i="11"/>
  <c r="AJ21" i="11"/>
  <c r="AW13" i="11"/>
  <c r="AY13" i="11" s="1"/>
  <c r="AW29" i="11"/>
  <c r="AW45" i="11"/>
  <c r="AY45" i="11" s="1"/>
  <c r="AW61" i="11"/>
  <c r="AY61" i="11" s="1"/>
  <c r="AW77" i="11"/>
  <c r="AY77" i="11" s="1"/>
  <c r="BM33" i="11"/>
  <c r="BO33" i="11" s="1"/>
  <c r="BT79" i="11"/>
  <c r="BV79" i="11"/>
  <c r="CA24" i="11"/>
  <c r="CC24" i="11" s="1"/>
  <c r="CA28" i="11"/>
  <c r="CC28" i="11" s="1"/>
  <c r="CJ15" i="11"/>
  <c r="CL15" i="11"/>
  <c r="CJ23" i="11"/>
  <c r="CL23" i="11" s="1"/>
  <c r="CI53" i="11"/>
  <c r="CK53" i="11" s="1"/>
  <c r="CP45" i="11"/>
  <c r="CR45" i="11" s="1"/>
  <c r="CQ56" i="11"/>
  <c r="CS56" i="11" s="1"/>
  <c r="CQ69" i="11"/>
  <c r="CS69" i="11" s="1"/>
  <c r="CX13" i="11"/>
  <c r="CZ13" i="11"/>
  <c r="CW24" i="11"/>
  <c r="CY24" i="11" s="1"/>
  <c r="CW10" i="11"/>
  <c r="CY10" i="11" s="1"/>
  <c r="CW13" i="11"/>
  <c r="CY13" i="11"/>
  <c r="CP34" i="11"/>
  <c r="CR34" i="11" s="1"/>
  <c r="CP42" i="11"/>
  <c r="CR42" i="11" s="1"/>
  <c r="CP50" i="11"/>
  <c r="CR50" i="11" s="1"/>
  <c r="CP58" i="11"/>
  <c r="CR58" i="11" s="1"/>
  <c r="CP66" i="11"/>
  <c r="CR66" i="11" s="1"/>
  <c r="CP74" i="11"/>
  <c r="CR74" i="11"/>
  <c r="CP39" i="11"/>
  <c r="CR39" i="11"/>
  <c r="CQ42" i="11"/>
  <c r="CS42" i="11" s="1"/>
  <c r="CP47" i="11"/>
  <c r="CR47" i="11" s="1"/>
  <c r="CP55" i="11"/>
  <c r="CR55" i="11"/>
  <c r="CP63" i="11"/>
  <c r="CR63" i="11" s="1"/>
  <c r="CP71" i="11"/>
  <c r="CR71" i="11"/>
  <c r="CP79" i="11"/>
  <c r="CR79" i="11"/>
  <c r="CP36" i="11"/>
  <c r="CR36" i="11" s="1"/>
  <c r="CP44" i="11"/>
  <c r="CR44" i="11"/>
  <c r="CP52" i="11"/>
  <c r="CR52" i="11"/>
  <c r="CP60" i="11"/>
  <c r="CR60" i="11" s="1"/>
  <c r="CP68" i="11"/>
  <c r="CR68" i="11" s="1"/>
  <c r="CP76" i="11"/>
  <c r="CR76" i="11"/>
  <c r="DB28" i="11"/>
  <c r="CI26" i="11"/>
  <c r="CK26" i="11"/>
  <c r="CI18" i="11"/>
  <c r="CK18" i="11" s="1"/>
  <c r="CI21" i="11"/>
  <c r="CK21" i="11"/>
  <c r="CI10" i="11"/>
  <c r="CK10" i="11"/>
  <c r="CI13" i="11"/>
  <c r="CK13" i="11" s="1"/>
  <c r="BM10" i="11"/>
  <c r="BO10" i="11"/>
  <c r="BN16" i="11"/>
  <c r="BP16" i="11"/>
  <c r="BM18" i="11"/>
  <c r="BO18" i="11" s="1"/>
  <c r="DB19" i="11"/>
  <c r="BN21" i="11"/>
  <c r="BP21" i="11" s="1"/>
  <c r="BM13" i="11"/>
  <c r="BO13" i="11"/>
  <c r="BN26" i="11"/>
  <c r="BP26" i="11"/>
  <c r="DB25" i="11"/>
  <c r="DF25" i="11" s="1"/>
  <c r="DJ25" i="11" s="1"/>
  <c r="AW18" i="11"/>
  <c r="AY18" i="11" s="1"/>
  <c r="AW26" i="11"/>
  <c r="AY26" i="11"/>
  <c r="AW34" i="11"/>
  <c r="AY34" i="11"/>
  <c r="AW42" i="11"/>
  <c r="AY42" i="11" s="1"/>
  <c r="AW50" i="11"/>
  <c r="AY50" i="11"/>
  <c r="AW58" i="11"/>
  <c r="AY58" i="11"/>
  <c r="AW66" i="11"/>
  <c r="AY66" i="11" s="1"/>
  <c r="AW74" i="11"/>
  <c r="AY74" i="11"/>
  <c r="AW15" i="11"/>
  <c r="AY15" i="11"/>
  <c r="AW23" i="11"/>
  <c r="AY23" i="11" s="1"/>
  <c r="AW31" i="11"/>
  <c r="AW39" i="11"/>
  <c r="AY39" i="11" s="1"/>
  <c r="AW47" i="11"/>
  <c r="AY47" i="11"/>
  <c r="AW55" i="11"/>
  <c r="AY55" i="11"/>
  <c r="AW63" i="11"/>
  <c r="AY63" i="11" s="1"/>
  <c r="AW71" i="11"/>
  <c r="AY71" i="11"/>
  <c r="AW79" i="11"/>
  <c r="AY79" i="11"/>
  <c r="AW20" i="11"/>
  <c r="AY20" i="11" s="1"/>
  <c r="AW28" i="11"/>
  <c r="AY28" i="11" s="1"/>
  <c r="AW36" i="11"/>
  <c r="AY36" i="11"/>
  <c r="AW44" i="11"/>
  <c r="AY44" i="11" s="1"/>
  <c r="AW52" i="11"/>
  <c r="AY52" i="11" s="1"/>
  <c r="AW60" i="11"/>
  <c r="AY60" i="11"/>
  <c r="AW68" i="11"/>
  <c r="AY68" i="11" s="1"/>
  <c r="AW76" i="11"/>
  <c r="AY76" i="11"/>
  <c r="AW17" i="11"/>
  <c r="AY17" i="11"/>
  <c r="AW25" i="11"/>
  <c r="AY25" i="11" s="1"/>
  <c r="AW33" i="11"/>
  <c r="AY33" i="11" s="1"/>
  <c r="AW41" i="11"/>
  <c r="AY41" i="11"/>
  <c r="AW49" i="11"/>
  <c r="AY49" i="11" s="1"/>
  <c r="AW57" i="11"/>
  <c r="AY57" i="11"/>
  <c r="AW65" i="11"/>
  <c r="AY65" i="11"/>
  <c r="AW73" i="11"/>
  <c r="AY73" i="11" s="1"/>
  <c r="AW81" i="11"/>
  <c r="AY81" i="11"/>
  <c r="DD16" i="11"/>
  <c r="AO10" i="11"/>
  <c r="AQ10" i="11"/>
  <c r="AO16" i="11"/>
  <c r="AQ16" i="11"/>
  <c r="AO24" i="11"/>
  <c r="AQ24" i="11" s="1"/>
  <c r="AO26" i="11"/>
  <c r="AQ26" i="11"/>
  <c r="AP24" i="11"/>
  <c r="AR24" i="11"/>
  <c r="DC7" i="11"/>
  <c r="AH16" i="11"/>
  <c r="AJ16" i="11" s="1"/>
  <c r="AH18" i="11"/>
  <c r="AJ18" i="11" s="1"/>
  <c r="AH26" i="11"/>
  <c r="AJ26" i="11"/>
  <c r="AI26" i="11"/>
  <c r="AK26" i="11" s="1"/>
  <c r="AH8" i="11"/>
  <c r="AJ8" i="11" s="1"/>
  <c r="E11" i="11"/>
  <c r="G11" i="11"/>
  <c r="E19" i="11"/>
  <c r="G19" i="11" s="1"/>
  <c r="L30" i="11"/>
  <c r="N30" i="11" s="1"/>
  <c r="AO42" i="11"/>
  <c r="AQ42" i="11" s="1"/>
  <c r="CJ42" i="11"/>
  <c r="CL42" i="11" s="1"/>
  <c r="BE46" i="11"/>
  <c r="BG46" i="11" s="1"/>
  <c r="CJ51" i="11"/>
  <c r="CL51" i="11"/>
  <c r="CA68" i="11"/>
  <c r="CC68" i="11" s="1"/>
  <c r="AP76" i="11"/>
  <c r="AR76" i="11" s="1"/>
  <c r="CW76" i="11"/>
  <c r="CY76" i="11"/>
  <c r="AO79" i="11"/>
  <c r="AQ79" i="11" s="1"/>
  <c r="BU79" i="11"/>
  <c r="BW79" i="11" s="1"/>
  <c r="CA80" i="11"/>
  <c r="CC80" i="11" s="1"/>
  <c r="DC13" i="11"/>
  <c r="DD26" i="11"/>
  <c r="S29" i="11"/>
  <c r="U29" i="11" s="1"/>
  <c r="S40" i="11"/>
  <c r="U40" i="11" s="1"/>
  <c r="S64" i="11"/>
  <c r="U64" i="11"/>
  <c r="AA45" i="11"/>
  <c r="AC45" i="11" s="1"/>
  <c r="BF55" i="11"/>
  <c r="BH55" i="11"/>
  <c r="L8" i="11"/>
  <c r="N8" i="11"/>
  <c r="F9" i="11"/>
  <c r="H9" i="11" s="1"/>
  <c r="L14" i="11"/>
  <c r="N14" i="11" s="1"/>
  <c r="DC22" i="11"/>
  <c r="CA34" i="11"/>
  <c r="CJ37" i="11"/>
  <c r="CL37" i="11" s="1"/>
  <c r="CB44" i="11"/>
  <c r="CD44" i="11"/>
  <c r="CJ45" i="11"/>
  <c r="CL45" i="11"/>
  <c r="BN59" i="11"/>
  <c r="BP59" i="11" s="1"/>
  <c r="AH63" i="11"/>
  <c r="AJ63" i="11"/>
  <c r="BF64" i="11"/>
  <c r="BH64" i="11"/>
  <c r="CI67" i="11"/>
  <c r="CK67" i="11" s="1"/>
  <c r="AH68" i="11"/>
  <c r="AJ68" i="11" s="1"/>
  <c r="BE75" i="11"/>
  <c r="BG75" i="11"/>
  <c r="CD80" i="11"/>
  <c r="DB27" i="11"/>
  <c r="BF47" i="11"/>
  <c r="BH47" i="11" s="1"/>
  <c r="AA10" i="11"/>
  <c r="AC10" i="11"/>
  <c r="M14" i="11"/>
  <c r="O14" i="11" s="1"/>
  <c r="L16" i="11"/>
  <c r="N16" i="11" s="1"/>
  <c r="E25" i="11"/>
  <c r="G25" i="11"/>
  <c r="S27" i="11"/>
  <c r="U27" i="11" s="1"/>
  <c r="BN55" i="11"/>
  <c r="BP55" i="11"/>
  <c r="CR56" i="11"/>
  <c r="BM68" i="11"/>
  <c r="BO68" i="11"/>
  <c r="BU77" i="11"/>
  <c r="BW77" i="11"/>
  <c r="AA8" i="11"/>
  <c r="AC8" i="11" s="1"/>
  <c r="S11" i="11"/>
  <c r="U11" i="11"/>
  <c r="DB17" i="11"/>
  <c r="S19" i="11"/>
  <c r="U19" i="11" s="1"/>
  <c r="F25" i="11"/>
  <c r="H25" i="11"/>
  <c r="CI34" i="11"/>
  <c r="CK34" i="11" s="1"/>
  <c r="CW38" i="11"/>
  <c r="CX39" i="11"/>
  <c r="CZ39" i="11" s="1"/>
  <c r="BU40" i="11"/>
  <c r="BW40" i="11"/>
  <c r="BU47" i="11"/>
  <c r="BW47" i="11"/>
  <c r="BT48" i="11"/>
  <c r="BV48" i="11" s="1"/>
  <c r="CW49" i="11"/>
  <c r="CY49" i="11"/>
  <c r="BN53" i="11"/>
  <c r="BP53" i="11"/>
  <c r="AP59" i="11"/>
  <c r="AR59" i="11" s="1"/>
  <c r="BT59" i="11"/>
  <c r="BV59" i="11"/>
  <c r="AP63" i="11"/>
  <c r="AR63" i="11"/>
  <c r="BN64" i="11"/>
  <c r="BP64" i="11" s="1"/>
  <c r="AI66" i="11"/>
  <c r="AK66" i="11"/>
  <c r="AP68" i="11"/>
  <c r="AR68" i="11"/>
  <c r="AO74" i="11"/>
  <c r="AQ74" i="11" s="1"/>
  <c r="AH80" i="11"/>
  <c r="AJ80" i="11"/>
  <c r="BM80" i="11"/>
  <c r="BO80" i="11"/>
  <c r="F18" i="11"/>
  <c r="H18" i="11" s="1"/>
  <c r="E50" i="11"/>
  <c r="G50" i="11"/>
  <c r="F74" i="11"/>
  <c r="H74" i="11"/>
  <c r="BE43" i="11"/>
  <c r="BG43" i="11" s="1"/>
  <c r="L24" i="11"/>
  <c r="N24" i="11"/>
  <c r="CW36" i="11"/>
  <c r="CY36" i="11"/>
  <c r="AP69" i="11"/>
  <c r="AR69" i="11" s="1"/>
  <c r="AH79" i="11"/>
  <c r="AJ79" i="11"/>
  <c r="E29" i="11"/>
  <c r="G29" i="11"/>
  <c r="E37" i="11"/>
  <c r="G37" i="11" s="1"/>
  <c r="E77" i="11"/>
  <c r="G77" i="11"/>
  <c r="L10" i="11"/>
  <c r="N10" i="11"/>
  <c r="L18" i="11"/>
  <c r="N18" i="11" s="1"/>
  <c r="M26" i="11"/>
  <c r="O26" i="11"/>
  <c r="M74" i="11"/>
  <c r="O74" i="11"/>
  <c r="AH34" i="11"/>
  <c r="AJ34" i="11" s="1"/>
  <c r="AO35" i="11"/>
  <c r="AQ35" i="11"/>
  <c r="CA37" i="11"/>
  <c r="CC37" i="11"/>
  <c r="CI41" i="11"/>
  <c r="CK41" i="11" s="1"/>
  <c r="BU44" i="11"/>
  <c r="BW44" i="11"/>
  <c r="BU53" i="11"/>
  <c r="BW53" i="11"/>
  <c r="BF57" i="11"/>
  <c r="BH57" i="11" s="1"/>
  <c r="CA59" i="11"/>
  <c r="CC59" i="11"/>
  <c r="AO68" i="11"/>
  <c r="AQ68" i="11"/>
  <c r="BU68" i="11"/>
  <c r="BW68" i="11" s="1"/>
  <c r="AP73" i="11"/>
  <c r="AR73" i="11"/>
  <c r="E32" i="11"/>
  <c r="G32" i="11"/>
  <c r="L13" i="11"/>
  <c r="N13" i="11" s="1"/>
  <c r="L29" i="11"/>
  <c r="N29" i="11"/>
  <c r="AA13" i="11"/>
  <c r="AC13" i="11"/>
  <c r="AA16" i="11"/>
  <c r="AC16" i="11" s="1"/>
  <c r="AA11" i="11"/>
  <c r="AC11" i="11"/>
  <c r="AB16" i="11"/>
  <c r="AD16" i="11"/>
  <c r="AA26" i="11"/>
  <c r="AC26" i="11" s="1"/>
  <c r="AA29" i="11"/>
  <c r="AC29" i="11"/>
  <c r="AA18" i="11"/>
  <c r="AC18" i="11"/>
  <c r="DC8" i="11"/>
  <c r="AA21" i="11"/>
  <c r="AC21" i="11" s="1"/>
  <c r="DC10" i="11"/>
  <c r="DB13" i="11"/>
  <c r="DB21" i="11"/>
  <c r="DD23" i="11"/>
  <c r="DC16" i="11"/>
  <c r="DB8" i="11"/>
  <c r="DD10" i="11"/>
  <c r="DB16" i="11"/>
  <c r="DD18" i="11"/>
  <c r="DC21" i="11"/>
  <c r="DB24" i="11"/>
  <c r="DC29" i="11"/>
  <c r="S13" i="11"/>
  <c r="U13" i="11" s="1"/>
  <c r="S8" i="11"/>
  <c r="U8" i="11"/>
  <c r="S10" i="11"/>
  <c r="U10" i="11" s="1"/>
  <c r="S16" i="11"/>
  <c r="U16" i="11" s="1"/>
  <c r="S26" i="11"/>
  <c r="U26" i="11" s="1"/>
  <c r="S18" i="11"/>
  <c r="U18" i="11" s="1"/>
  <c r="M18" i="11"/>
  <c r="O18" i="11" s="1"/>
  <c r="DB10" i="11"/>
  <c r="DD12" i="11"/>
  <c r="DD20" i="11"/>
  <c r="DC23" i="11"/>
  <c r="DB26" i="11"/>
  <c r="E23" i="11"/>
  <c r="G23" i="11"/>
  <c r="E10" i="11"/>
  <c r="G10" i="11" s="1"/>
  <c r="F12" i="11"/>
  <c r="H12" i="11"/>
  <c r="F13" i="11"/>
  <c r="H13" i="11"/>
  <c r="DC15" i="11"/>
  <c r="DB18" i="11"/>
  <c r="F20" i="11"/>
  <c r="H20" i="11"/>
  <c r="F21" i="11"/>
  <c r="H21" i="11"/>
  <c r="F23" i="11"/>
  <c r="H23" i="11" s="1"/>
  <c r="DC31" i="11"/>
  <c r="E21" i="11"/>
  <c r="G21" i="11" s="1"/>
  <c r="F10" i="11"/>
  <c r="H10" i="11" s="1"/>
  <c r="DD15" i="11"/>
  <c r="E26" i="11"/>
  <c r="G26" i="11"/>
  <c r="DB29" i="11"/>
  <c r="E18" i="11"/>
  <c r="G18" i="11" s="1"/>
  <c r="F26" i="11"/>
  <c r="H26" i="11" s="1"/>
  <c r="E8" i="11"/>
  <c r="G8" i="11" s="1"/>
  <c r="DC18" i="11"/>
  <c r="E13" i="11"/>
  <c r="G13" i="11" s="1"/>
  <c r="F8" i="11"/>
  <c r="H8" i="11"/>
  <c r="E16" i="11"/>
  <c r="G16" i="11"/>
  <c r="F70" i="11"/>
  <c r="H70" i="11" s="1"/>
  <c r="CW26" i="11"/>
  <c r="CY26" i="11"/>
  <c r="AP35" i="11"/>
  <c r="AR35" i="11"/>
  <c r="S37" i="11"/>
  <c r="U37" i="11" s="1"/>
  <c r="BN38" i="11"/>
  <c r="BP38" i="11"/>
  <c r="AB40" i="11"/>
  <c r="AD40" i="11"/>
  <c r="CB40" i="11"/>
  <c r="CD40" i="11" s="1"/>
  <c r="CA45" i="11"/>
  <c r="CC45" i="11"/>
  <c r="BU48" i="11"/>
  <c r="BW48" i="11"/>
  <c r="L53" i="11"/>
  <c r="N53" i="11" s="1"/>
  <c r="AB54" i="11"/>
  <c r="AD54" i="11"/>
  <c r="F57" i="11"/>
  <c r="H57" i="11"/>
  <c r="CB59" i="11"/>
  <c r="CD59" i="11" s="1"/>
  <c r="BF61" i="11"/>
  <c r="BH61" i="11"/>
  <c r="E66" i="11"/>
  <c r="G66" i="11"/>
  <c r="AA67" i="11"/>
  <c r="AC67" i="11" s="1"/>
  <c r="BF67" i="11"/>
  <c r="BH67" i="11"/>
  <c r="T68" i="11"/>
  <c r="V68" i="11"/>
  <c r="AI69" i="11"/>
  <c r="AK69" i="11" s="1"/>
  <c r="E74" i="11"/>
  <c r="G74" i="11"/>
  <c r="S75" i="11"/>
  <c r="U75" i="11"/>
  <c r="DC77" i="11"/>
  <c r="T78" i="11"/>
  <c r="V78" i="11" s="1"/>
  <c r="AP78" i="11"/>
  <c r="AR78" i="11" s="1"/>
  <c r="CJ78" i="11"/>
  <c r="CL78" i="11" s="1"/>
  <c r="F79" i="11"/>
  <c r="H79" i="11" s="1"/>
  <c r="M80" i="11"/>
  <c r="O80" i="11" s="1"/>
  <c r="AP81" i="11"/>
  <c r="AR81" i="11"/>
  <c r="BE36" i="11"/>
  <c r="BG36" i="11" s="1"/>
  <c r="CJ53" i="11"/>
  <c r="CL53" i="11" s="1"/>
  <c r="T62" i="11"/>
  <c r="V62" i="11"/>
  <c r="CJ69" i="11"/>
  <c r="CL69" i="11" s="1"/>
  <c r="AI72" i="11"/>
  <c r="AK72" i="11" s="1"/>
  <c r="L74" i="11"/>
  <c r="N74" i="11" s="1"/>
  <c r="F75" i="11"/>
  <c r="H75" i="11" s="1"/>
  <c r="AA78" i="11"/>
  <c r="AC78" i="11" s="1"/>
  <c r="T81" i="11"/>
  <c r="V81" i="11"/>
  <c r="T39" i="11"/>
  <c r="V39" i="11" s="1"/>
  <c r="DD41" i="11"/>
  <c r="AI42" i="11"/>
  <c r="AK42" i="11"/>
  <c r="AB45" i="11"/>
  <c r="AD45" i="11" s="1"/>
  <c r="AA48" i="11"/>
  <c r="AC48" i="11"/>
  <c r="CA48" i="11"/>
  <c r="CC48" i="11"/>
  <c r="L51" i="11"/>
  <c r="N51" i="11" s="1"/>
  <c r="AH52" i="11"/>
  <c r="AJ52" i="11"/>
  <c r="AH54" i="11"/>
  <c r="AJ54" i="11"/>
  <c r="BN56" i="11"/>
  <c r="BP56" i="11" s="1"/>
  <c r="AP62" i="11"/>
  <c r="AR62" i="11"/>
  <c r="BM66" i="11"/>
  <c r="BO66" i="11"/>
  <c r="T71" i="11"/>
  <c r="V71" i="11" s="1"/>
  <c r="BT71" i="11"/>
  <c r="BV71" i="11"/>
  <c r="L72" i="11"/>
  <c r="N72" i="11"/>
  <c r="AO72" i="11"/>
  <c r="AQ72" i="11" s="1"/>
  <c r="M77" i="11"/>
  <c r="O77" i="11"/>
  <c r="CX79" i="11"/>
  <c r="CZ79" i="11"/>
  <c r="AB81" i="11"/>
  <c r="AD81" i="11" s="1"/>
  <c r="CA81" i="11"/>
  <c r="CC81" i="11"/>
  <c r="AB34" i="11"/>
  <c r="AD34" i="11"/>
  <c r="CB34" i="11"/>
  <c r="CD34" i="11" s="1"/>
  <c r="BN40" i="11"/>
  <c r="BP40" i="11"/>
  <c r="CW46" i="11"/>
  <c r="CY46" i="11"/>
  <c r="F62" i="11"/>
  <c r="H62" i="11" s="1"/>
  <c r="CI63" i="11"/>
  <c r="CK63" i="11"/>
  <c r="AB64" i="11"/>
  <c r="AD64" i="11"/>
  <c r="BU69" i="11"/>
  <c r="BW69" i="11" s="1"/>
  <c r="T76" i="11"/>
  <c r="V76" i="11"/>
  <c r="L77" i="11"/>
  <c r="N77" i="11"/>
  <c r="CB78" i="11"/>
  <c r="CD78" i="11" s="1"/>
  <c r="BF79" i="11"/>
  <c r="BH79" i="11"/>
  <c r="CJ80" i="11"/>
  <c r="CL80" i="11"/>
  <c r="AB35" i="11"/>
  <c r="AD35" i="11" s="1"/>
  <c r="BT41" i="11"/>
  <c r="BV41" i="11"/>
  <c r="AI46" i="11"/>
  <c r="AK46" i="11"/>
  <c r="F55" i="11"/>
  <c r="H55" i="11" s="1"/>
  <c r="AH58" i="11"/>
  <c r="AJ58" i="11"/>
  <c r="AO66" i="11"/>
  <c r="AQ66" i="11"/>
  <c r="BF70" i="11"/>
  <c r="BH70" i="11" s="1"/>
  <c r="AA76" i="11"/>
  <c r="AC76" i="11"/>
  <c r="CJ77" i="11"/>
  <c r="CL77" i="11"/>
  <c r="AB78" i="11"/>
  <c r="AD78" i="11" s="1"/>
  <c r="CX78" i="11"/>
  <c r="CZ78" i="11"/>
  <c r="AA81" i="11"/>
  <c r="AC81" i="11"/>
  <c r="CX81" i="11"/>
  <c r="CZ81" i="11" s="1"/>
  <c r="BN68" i="11"/>
  <c r="BP68" i="11"/>
  <c r="CI35" i="11"/>
  <c r="CK35" i="11"/>
  <c r="M38" i="11"/>
  <c r="O38" i="11" s="1"/>
  <c r="T40" i="11"/>
  <c r="V40" i="11"/>
  <c r="T41" i="11"/>
  <c r="V41" i="11"/>
  <c r="CA41" i="11"/>
  <c r="CC41" i="11" s="1"/>
  <c r="AO45" i="11"/>
  <c r="AQ45" i="11"/>
  <c r="CJ46" i="11"/>
  <c r="BN48" i="11"/>
  <c r="BP48" i="11" s="1"/>
  <c r="CB51" i="11"/>
  <c r="CD51" i="11"/>
  <c r="AP52" i="11"/>
  <c r="AR52" i="11" s="1"/>
  <c r="E53" i="11"/>
  <c r="G53" i="11" s="1"/>
  <c r="AB53" i="11"/>
  <c r="AD53" i="11"/>
  <c r="BT54" i="11"/>
  <c r="BV54" i="11" s="1"/>
  <c r="M55" i="11"/>
  <c r="O55" i="11" s="1"/>
  <c r="AB56" i="11"/>
  <c r="AD56" i="11"/>
  <c r="BE56" i="11"/>
  <c r="BG56" i="11" s="1"/>
  <c r="BN58" i="11"/>
  <c r="BP58" i="11" s="1"/>
  <c r="CW61" i="11"/>
  <c r="CY61" i="11"/>
  <c r="BN63" i="11"/>
  <c r="BP63" i="11" s="1"/>
  <c r="M68" i="11"/>
  <c r="O68" i="11" s="1"/>
  <c r="AB69" i="11"/>
  <c r="AD69" i="11"/>
  <c r="AI70" i="11"/>
  <c r="AK70" i="11" s="1"/>
  <c r="CX72" i="11"/>
  <c r="CZ72" i="11" s="1"/>
  <c r="AO73" i="11"/>
  <c r="AQ73" i="11"/>
  <c r="AP75" i="11"/>
  <c r="AR75" i="11" s="1"/>
  <c r="AP79" i="11"/>
  <c r="AR79" i="11" s="1"/>
  <c r="BT74" i="11"/>
  <c r="BV74" i="11"/>
  <c r="BF33" i="11"/>
  <c r="BH33" i="11" s="1"/>
  <c r="BE33" i="11"/>
  <c r="BG33" i="11" s="1"/>
  <c r="E38" i="11"/>
  <c r="G38" i="11"/>
  <c r="AA75" i="11"/>
  <c r="AC75" i="11" s="1"/>
  <c r="CJ76" i="11"/>
  <c r="CL76" i="11" s="1"/>
  <c r="CI76" i="11"/>
  <c r="CK76" i="11"/>
  <c r="BN8" i="11"/>
  <c r="BP8" i="11" s="1"/>
  <c r="DC19" i="11"/>
  <c r="BM27" i="11"/>
  <c r="BO27" i="11" s="1"/>
  <c r="F33" i="11"/>
  <c r="H33" i="11"/>
  <c r="DD33" i="11"/>
  <c r="DC33" i="11"/>
  <c r="BM43" i="11"/>
  <c r="BO43" i="11" s="1"/>
  <c r="BN43" i="11"/>
  <c r="BP43" i="11"/>
  <c r="AA44" i="11"/>
  <c r="AC44" i="11"/>
  <c r="AB44" i="11"/>
  <c r="AD44" i="11" s="1"/>
  <c r="DC52" i="11"/>
  <c r="BE52" i="11"/>
  <c r="BG52" i="11" s="1"/>
  <c r="AO60" i="11"/>
  <c r="AQ60" i="11" s="1"/>
  <c r="AP60" i="11"/>
  <c r="AR60" i="11"/>
  <c r="T74" i="11"/>
  <c r="V74" i="11" s="1"/>
  <c r="S74" i="11"/>
  <c r="U74" i="11" s="1"/>
  <c r="BF76" i="11"/>
  <c r="BH76" i="11"/>
  <c r="BE76" i="11"/>
  <c r="BG76" i="11" s="1"/>
  <c r="CB61" i="11"/>
  <c r="CD61" i="11" s="1"/>
  <c r="M33" i="11"/>
  <c r="O33" i="11"/>
  <c r="L33" i="11"/>
  <c r="N33" i="11" s="1"/>
  <c r="M34" i="11"/>
  <c r="O34" i="11" s="1"/>
  <c r="AI34" i="11"/>
  <c r="AK34" i="11"/>
  <c r="BN34" i="11"/>
  <c r="BP34" i="11" s="1"/>
  <c r="AP36" i="11"/>
  <c r="AR36" i="11" s="1"/>
  <c r="BF39" i="11"/>
  <c r="BH39" i="11"/>
  <c r="T48" i="11"/>
  <c r="V48" i="11" s="1"/>
  <c r="S48" i="11"/>
  <c r="U48" i="11" s="1"/>
  <c r="AO49" i="11"/>
  <c r="AQ49" i="11"/>
  <c r="AP49" i="11"/>
  <c r="AR49" i="11" s="1"/>
  <c r="DD51" i="11"/>
  <c r="CW51" i="11"/>
  <c r="CY51" i="11" s="1"/>
  <c r="CX51" i="11"/>
  <c r="CZ51" i="11"/>
  <c r="BM52" i="11"/>
  <c r="BO52" i="11"/>
  <c r="BN52" i="11"/>
  <c r="BP52" i="11" s="1"/>
  <c r="AI59" i="11"/>
  <c r="AK59" i="11"/>
  <c r="AH59" i="11"/>
  <c r="AJ59" i="11"/>
  <c r="CX60" i="11"/>
  <c r="CZ60" i="11" s="1"/>
  <c r="CW60" i="11"/>
  <c r="CY60" i="11"/>
  <c r="L61" i="11"/>
  <c r="N61" i="11"/>
  <c r="M61" i="11"/>
  <c r="O61" i="11" s="1"/>
  <c r="AH62" i="11"/>
  <c r="AJ62" i="11"/>
  <c r="CA64" i="11"/>
  <c r="CC64" i="11"/>
  <c r="CB64" i="11"/>
  <c r="CD64" i="11" s="1"/>
  <c r="T67" i="11"/>
  <c r="V67" i="11"/>
  <c r="S67" i="11"/>
  <c r="U67" i="11"/>
  <c r="CA71" i="11"/>
  <c r="CC71" i="11" s="1"/>
  <c r="AB72" i="11"/>
  <c r="AD72" i="11"/>
  <c r="AA72" i="11"/>
  <c r="AC72" i="11"/>
  <c r="AB80" i="11"/>
  <c r="AD80" i="11" s="1"/>
  <c r="AA80" i="11"/>
  <c r="AC80" i="11"/>
  <c r="BM40" i="11"/>
  <c r="BO40" i="11"/>
  <c r="AI49" i="11"/>
  <c r="AK49" i="11" s="1"/>
  <c r="AH49" i="11"/>
  <c r="AJ49" i="11"/>
  <c r="S53" i="11"/>
  <c r="U53" i="11"/>
  <c r="T34" i="11"/>
  <c r="V34" i="11" s="1"/>
  <c r="S34" i="11"/>
  <c r="U34" i="11"/>
  <c r="CW35" i="11"/>
  <c r="CY35" i="11"/>
  <c r="CX35" i="11"/>
  <c r="CZ35" i="11" s="1"/>
  <c r="L39" i="11"/>
  <c r="N39" i="11"/>
  <c r="F53" i="11"/>
  <c r="H53" i="11"/>
  <c r="DD53" i="11"/>
  <c r="BE66" i="11"/>
  <c r="BG66" i="11"/>
  <c r="AH78" i="11"/>
  <c r="AJ78" i="11" s="1"/>
  <c r="AO8" i="11"/>
  <c r="AQ8" i="11" s="1"/>
  <c r="CX27" i="11"/>
  <c r="CZ27" i="11"/>
  <c r="BE32" i="11"/>
  <c r="BG32" i="11" s="1"/>
  <c r="BF32" i="11"/>
  <c r="BH32" i="11" s="1"/>
  <c r="BU33" i="11"/>
  <c r="BW33" i="11"/>
  <c r="CB37" i="11"/>
  <c r="CD37" i="11" s="1"/>
  <c r="BE39" i="11"/>
  <c r="BG39" i="11" s="1"/>
  <c r="DC45" i="11"/>
  <c r="F45" i="11"/>
  <c r="H45" i="11"/>
  <c r="BN47" i="11"/>
  <c r="BP47" i="11"/>
  <c r="BM47" i="11"/>
  <c r="BO47" i="11" s="1"/>
  <c r="DC48" i="11"/>
  <c r="S54" i="11"/>
  <c r="U54" i="11" s="1"/>
  <c r="BM55" i="11"/>
  <c r="BO55" i="11" s="1"/>
  <c r="S57" i="11"/>
  <c r="U57" i="11"/>
  <c r="T57" i="11"/>
  <c r="V57" i="11" s="1"/>
  <c r="AA58" i="11"/>
  <c r="AC58" i="11" s="1"/>
  <c r="L71" i="11"/>
  <c r="N71" i="11"/>
  <c r="M71" i="11"/>
  <c r="O71" i="11" s="1"/>
  <c r="BM71" i="11"/>
  <c r="BO71" i="11" s="1"/>
  <c r="AI76" i="11"/>
  <c r="AK76" i="11"/>
  <c r="AH76" i="11"/>
  <c r="AJ76" i="11" s="1"/>
  <c r="E80" i="11"/>
  <c r="G80" i="11" s="1"/>
  <c r="DC80" i="11"/>
  <c r="DD80" i="11"/>
  <c r="CX42" i="11"/>
  <c r="CZ42" i="11" s="1"/>
  <c r="CW42" i="11"/>
  <c r="CY42" i="11" s="1"/>
  <c r="S80" i="11"/>
  <c r="U80" i="11"/>
  <c r="M37" i="11"/>
  <c r="O37" i="11" s="1"/>
  <c r="L37" i="11"/>
  <c r="N37" i="11" s="1"/>
  <c r="M39" i="11"/>
  <c r="O39" i="11"/>
  <c r="AH45" i="11"/>
  <c r="AJ45" i="11" s="1"/>
  <c r="DD48" i="11"/>
  <c r="AP51" i="11"/>
  <c r="AR51" i="11" s="1"/>
  <c r="AO51" i="11"/>
  <c r="AQ51" i="11"/>
  <c r="CX38" i="11"/>
  <c r="CZ38" i="11"/>
  <c r="CJ41" i="11"/>
  <c r="CL41" i="11" s="1"/>
  <c r="BF49" i="11"/>
  <c r="BH49" i="11"/>
  <c r="CX49" i="11"/>
  <c r="CZ49" i="11"/>
  <c r="BN50" i="11"/>
  <c r="BP50" i="11" s="1"/>
  <c r="CI52" i="11"/>
  <c r="CK52" i="11"/>
  <c r="BT53" i="11"/>
  <c r="BV53" i="11"/>
  <c r="AP54" i="11"/>
  <c r="AR54" i="11" s="1"/>
  <c r="CX54" i="11"/>
  <c r="CZ54" i="11"/>
  <c r="DB55" i="11"/>
  <c r="E56" i="11"/>
  <c r="G56" i="11" s="1"/>
  <c r="CW57" i="11"/>
  <c r="CY57" i="11"/>
  <c r="CJ62" i="11"/>
  <c r="CL62" i="11" s="1"/>
  <c r="CI62" i="11"/>
  <c r="CK62" i="11" s="1"/>
  <c r="L64" i="11"/>
  <c r="N64" i="11"/>
  <c r="AH69" i="11"/>
  <c r="AJ69" i="11" s="1"/>
  <c r="CW69" i="11"/>
  <c r="CY69" i="11" s="1"/>
  <c r="BF74" i="11"/>
  <c r="BH74" i="11"/>
  <c r="BE74" i="11"/>
  <c r="BG74" i="11" s="1"/>
  <c r="AB75" i="11"/>
  <c r="AD75" i="11" s="1"/>
  <c r="CB75" i="11"/>
  <c r="CD75" i="11"/>
  <c r="BF77" i="11"/>
  <c r="BH77" i="11" s="1"/>
  <c r="BE77" i="11"/>
  <c r="BG77" i="11" s="1"/>
  <c r="M78" i="11"/>
  <c r="O78" i="11"/>
  <c r="T80" i="11"/>
  <c r="V80" i="11" s="1"/>
  <c r="BN80" i="11"/>
  <c r="BP80" i="11" s="1"/>
  <c r="AI81" i="11"/>
  <c r="AK81" i="11"/>
  <c r="AH81" i="11"/>
  <c r="AJ81" i="11" s="1"/>
  <c r="CB33" i="11"/>
  <c r="CD33" i="11" s="1"/>
  <c r="AP34" i="11"/>
  <c r="AR34" i="11"/>
  <c r="BU34" i="11"/>
  <c r="BW34" i="11" s="1"/>
  <c r="CJ34" i="11"/>
  <c r="CL34" i="11" s="1"/>
  <c r="BN36" i="11"/>
  <c r="BP36" i="11"/>
  <c r="AI37" i="11"/>
  <c r="AK37" i="11" s="1"/>
  <c r="BM38" i="11"/>
  <c r="BO38" i="11" s="1"/>
  <c r="BU41" i="11"/>
  <c r="BW41" i="11"/>
  <c r="BN42" i="11"/>
  <c r="BP42" i="11" s="1"/>
  <c r="T43" i="11"/>
  <c r="V43" i="11" s="1"/>
  <c r="AI45" i="11"/>
  <c r="AK45" i="11"/>
  <c r="CB48" i="11"/>
  <c r="CD48" i="11" s="1"/>
  <c r="DB51" i="11"/>
  <c r="CI51" i="11"/>
  <c r="CK51" i="11" s="1"/>
  <c r="AA53" i="11"/>
  <c r="AC53" i="11"/>
  <c r="BU62" i="11"/>
  <c r="BW62" i="11"/>
  <c r="BT62" i="11"/>
  <c r="BV62" i="11" s="1"/>
  <c r="AH65" i="11"/>
  <c r="AJ65" i="11"/>
  <c r="BF66" i="11"/>
  <c r="BH66" i="11"/>
  <c r="CA69" i="11"/>
  <c r="CC69" i="11" s="1"/>
  <c r="BN71" i="11"/>
  <c r="BP71" i="11"/>
  <c r="CJ73" i="11"/>
  <c r="CL73" i="11"/>
  <c r="CI73" i="11"/>
  <c r="CK73" i="11" s="1"/>
  <c r="BN74" i="11"/>
  <c r="BP74" i="11"/>
  <c r="BF75" i="11"/>
  <c r="BH75" i="11"/>
  <c r="BN77" i="11"/>
  <c r="BP77" i="11" s="1"/>
  <c r="CB77" i="11"/>
  <c r="CD77" i="11"/>
  <c r="CA77" i="11"/>
  <c r="CC77" i="11"/>
  <c r="AI78" i="11"/>
  <c r="AK78" i="11" s="1"/>
  <c r="BE81" i="11"/>
  <c r="BG81" i="11"/>
  <c r="BF81" i="11"/>
  <c r="BH81" i="11"/>
  <c r="DC40" i="11"/>
  <c r="DB43" i="11"/>
  <c r="CA44" i="11"/>
  <c r="CC44" i="11"/>
  <c r="BN51" i="11"/>
  <c r="BP51" i="11"/>
  <c r="BF52" i="11"/>
  <c r="BH52" i="11" s="1"/>
  <c r="CB53" i="11"/>
  <c r="CD53" i="11"/>
  <c r="AO54" i="11"/>
  <c r="AQ54" i="11"/>
  <c r="CW54" i="11"/>
  <c r="CY54" i="11" s="1"/>
  <c r="E55" i="11"/>
  <c r="G55" i="11"/>
  <c r="BT55" i="11"/>
  <c r="BV55" i="11"/>
  <c r="BU55" i="11"/>
  <c r="BW55" i="11" s="1"/>
  <c r="CX57" i="11"/>
  <c r="CZ57" i="11"/>
  <c r="BF58" i="11"/>
  <c r="BH58" i="11"/>
  <c r="BT60" i="11"/>
  <c r="BV60" i="11" s="1"/>
  <c r="BU60" i="11"/>
  <c r="BW60" i="11"/>
  <c r="F61" i="11"/>
  <c r="H61" i="11"/>
  <c r="M65" i="11"/>
  <c r="O65" i="11" s="1"/>
  <c r="M69" i="11"/>
  <c r="O69" i="11"/>
  <c r="CI69" i="11"/>
  <c r="CK69" i="11"/>
  <c r="CI70" i="11"/>
  <c r="CK70" i="11" s="1"/>
  <c r="CA72" i="11"/>
  <c r="CC72" i="11"/>
  <c r="CB72" i="11"/>
  <c r="CD72" i="11"/>
  <c r="AP74" i="11"/>
  <c r="AR74" i="11" s="1"/>
  <c r="CA75" i="11"/>
  <c r="CC75" i="11"/>
  <c r="F77" i="11"/>
  <c r="H77" i="11"/>
  <c r="S78" i="11"/>
  <c r="U78" i="11" s="1"/>
  <c r="CW78" i="11"/>
  <c r="CY78" i="11"/>
  <c r="BT80" i="11"/>
  <c r="BV80" i="11"/>
  <c r="DC37" i="11"/>
  <c r="DB39" i="11"/>
  <c r="BN39" i="11"/>
  <c r="BP39" i="11"/>
  <c r="DC43" i="11"/>
  <c r="DC47" i="11"/>
  <c r="DC50" i="11"/>
  <c r="AC52" i="11"/>
  <c r="L54" i="11"/>
  <c r="N54" i="11"/>
  <c r="CJ54" i="11"/>
  <c r="CL54" i="11"/>
  <c r="L55" i="11"/>
  <c r="N55" i="11" s="1"/>
  <c r="AH55" i="11"/>
  <c r="AJ55" i="11"/>
  <c r="BE55" i="11"/>
  <c r="BG55" i="11"/>
  <c r="AB57" i="11"/>
  <c r="AD57" i="11" s="1"/>
  <c r="AA57" i="11"/>
  <c r="AC57" i="11"/>
  <c r="BM57" i="11"/>
  <c r="BO57" i="11"/>
  <c r="CJ59" i="11"/>
  <c r="CL59" i="11" s="1"/>
  <c r="AB60" i="11"/>
  <c r="AD60" i="11"/>
  <c r="BM61" i="11"/>
  <c r="BO61" i="11"/>
  <c r="BN61" i="11"/>
  <c r="BP61" i="11" s="1"/>
  <c r="BT64" i="11"/>
  <c r="BV64" i="11"/>
  <c r="CB67" i="11"/>
  <c r="CD67" i="11"/>
  <c r="T77" i="11"/>
  <c r="V77" i="11" s="1"/>
  <c r="S77" i="11"/>
  <c r="U77" i="11"/>
  <c r="BE79" i="11"/>
  <c r="BG79" i="11"/>
  <c r="AO81" i="11"/>
  <c r="AQ81" i="11" s="1"/>
  <c r="S33" i="11"/>
  <c r="U33" i="11"/>
  <c r="BN33" i="11"/>
  <c r="BP33" i="11"/>
  <c r="BT34" i="11"/>
  <c r="BV34" i="11" s="1"/>
  <c r="E36" i="11"/>
  <c r="G36" i="11"/>
  <c r="DD37" i="11"/>
  <c r="T37" i="11"/>
  <c r="V37" i="11" s="1"/>
  <c r="CX37" i="11"/>
  <c r="CZ37" i="11" s="1"/>
  <c r="BE38" i="11"/>
  <c r="BG38" i="11" s="1"/>
  <c r="CA40" i="11"/>
  <c r="CC40" i="11" s="1"/>
  <c r="AH41" i="11"/>
  <c r="AJ41" i="11"/>
  <c r="BE41" i="11"/>
  <c r="BG41" i="11" s="1"/>
  <c r="E43" i="11"/>
  <c r="G43" i="11" s="1"/>
  <c r="S44" i="11"/>
  <c r="U44" i="11"/>
  <c r="AP45" i="11"/>
  <c r="AR45" i="11" s="1"/>
  <c r="CI45" i="11"/>
  <c r="CK45" i="11" s="1"/>
  <c r="DC49" i="11"/>
  <c r="CC56" i="11"/>
  <c r="CJ63" i="11"/>
  <c r="CL63" i="11" s="1"/>
  <c r="L66" i="11"/>
  <c r="N66" i="11" s="1"/>
  <c r="DC67" i="11"/>
  <c r="CA67" i="11"/>
  <c r="CC67" i="11"/>
  <c r="CB68" i="11"/>
  <c r="CD68" i="11"/>
  <c r="AH72" i="11"/>
  <c r="AJ72" i="11" s="1"/>
  <c r="BM74" i="11"/>
  <c r="BO74" i="11"/>
  <c r="BM75" i="11"/>
  <c r="BO75" i="11"/>
  <c r="S76" i="11"/>
  <c r="U76" i="11" s="1"/>
  <c r="CX76" i="11"/>
  <c r="CZ76" i="11"/>
  <c r="BM77" i="11"/>
  <c r="BO77" i="11"/>
  <c r="CJ81" i="11"/>
  <c r="CL81" i="11" s="1"/>
  <c r="CI37" i="11"/>
  <c r="CK37" i="11"/>
  <c r="E39" i="11"/>
  <c r="G39" i="11"/>
  <c r="AO41" i="11"/>
  <c r="AQ41" i="11" s="1"/>
  <c r="L43" i="11"/>
  <c r="N43" i="11"/>
  <c r="BN44" i="11"/>
  <c r="BP44" i="11"/>
  <c r="L47" i="11"/>
  <c r="N47" i="11" s="1"/>
  <c r="AB48" i="11"/>
  <c r="AD48" i="11"/>
  <c r="BE50" i="11"/>
  <c r="BG50" i="11"/>
  <c r="E52" i="11"/>
  <c r="G52" i="11" s="1"/>
  <c r="T53" i="11"/>
  <c r="V53" i="11"/>
  <c r="CA53" i="11"/>
  <c r="CC53" i="11"/>
  <c r="AI54" i="11"/>
  <c r="AK54" i="11" s="1"/>
  <c r="CR54" i="11"/>
  <c r="BF56" i="11"/>
  <c r="BH56" i="11" s="1"/>
  <c r="E58" i="11"/>
  <c r="G58" i="11" s="1"/>
  <c r="AO58" i="11"/>
  <c r="AQ58" i="11" s="1"/>
  <c r="DC59" i="11"/>
  <c r="DE59" i="11" s="1"/>
  <c r="DG59" i="11" s="1"/>
  <c r="CI59" i="11"/>
  <c r="CK59" i="11"/>
  <c r="E61" i="11"/>
  <c r="G61" i="11" s="1"/>
  <c r="BT61" i="11"/>
  <c r="BV61" i="11"/>
  <c r="CW65" i="11"/>
  <c r="CY65" i="11"/>
  <c r="BM67" i="11"/>
  <c r="BO67" i="11" s="1"/>
  <c r="CW70" i="11"/>
  <c r="CY70" i="11"/>
  <c r="BF71" i="11"/>
  <c r="BH71" i="11"/>
  <c r="AH73" i="11"/>
  <c r="AJ73" i="11" s="1"/>
  <c r="BU75" i="11"/>
  <c r="BW75" i="11"/>
  <c r="BT75" i="11"/>
  <c r="BV75" i="11"/>
  <c r="BU78" i="11"/>
  <c r="BW78" i="11" s="1"/>
  <c r="BN79" i="11"/>
  <c r="BP79" i="11"/>
  <c r="BE80" i="11"/>
  <c r="BG80" i="11"/>
  <c r="AO64" i="11"/>
  <c r="AQ64" i="11" s="1"/>
  <c r="AH67" i="11"/>
  <c r="AJ67" i="11"/>
  <c r="DB68" i="11"/>
  <c r="DB72" i="11"/>
  <c r="DB73" i="11"/>
  <c r="M75" i="11"/>
  <c r="O75" i="11" s="1"/>
  <c r="AI58" i="11"/>
  <c r="AK58" i="11" s="1"/>
  <c r="BE58" i="11"/>
  <c r="BG58" i="11" s="1"/>
  <c r="AI62" i="11"/>
  <c r="AK62" i="11" s="1"/>
  <c r="BM64" i="11"/>
  <c r="BO64" i="11" s="1"/>
  <c r="BT66" i="11"/>
  <c r="BV66" i="11" s="1"/>
  <c r="CJ68" i="11"/>
  <c r="CL68" i="11" s="1"/>
  <c r="CW68" i="11"/>
  <c r="CY68" i="11" s="1"/>
  <c r="CB71" i="11"/>
  <c r="CD71" i="11" s="1"/>
  <c r="DB74" i="11"/>
  <c r="CW81" i="11"/>
  <c r="CY81" i="11"/>
  <c r="AI65" i="11"/>
  <c r="AK65" i="11"/>
  <c r="BU65" i="11"/>
  <c r="BW65" i="11" s="1"/>
  <c r="CJ56" i="11"/>
  <c r="CL56" i="11"/>
  <c r="AP66" i="11"/>
  <c r="AR66" i="11"/>
  <c r="BE68" i="11"/>
  <c r="BG68" i="11" s="1"/>
  <c r="CI68" i="11"/>
  <c r="CK68" i="11"/>
  <c r="S69" i="11"/>
  <c r="U69" i="11"/>
  <c r="AO69" i="11"/>
  <c r="AQ69" i="11" s="1"/>
  <c r="BE71" i="11"/>
  <c r="BG71" i="11"/>
  <c r="BE73" i="11"/>
  <c r="BG73" i="11"/>
  <c r="AB74" i="11"/>
  <c r="AD74" i="11" s="1"/>
  <c r="CA74" i="11"/>
  <c r="CC74" i="11"/>
  <c r="AB76" i="11"/>
  <c r="AD76" i="11"/>
  <c r="CB81" i="11"/>
  <c r="CD81" i="11" s="1"/>
  <c r="BF63" i="11"/>
  <c r="BH63" i="11"/>
  <c r="BF68" i="11"/>
  <c r="BH68" i="11"/>
  <c r="CX70" i="11"/>
  <c r="CZ70" i="11" s="1"/>
  <c r="S72" i="11"/>
  <c r="U72" i="11"/>
  <c r="BU74" i="11"/>
  <c r="BW74" i="11"/>
  <c r="AB32" i="11"/>
  <c r="AD32" i="11" s="1"/>
  <c r="AA32" i="11"/>
  <c r="AC32" i="11"/>
  <c r="M32" i="11"/>
  <c r="O32" i="11"/>
  <c r="CJ32" i="11"/>
  <c r="CL32" i="11" s="1"/>
  <c r="CI32" i="11"/>
  <c r="CK32" i="11"/>
  <c r="DB33" i="11"/>
  <c r="T35" i="11"/>
  <c r="V35" i="11" s="1"/>
  <c r="S35" i="11"/>
  <c r="U35" i="11" s="1"/>
  <c r="BU35" i="11"/>
  <c r="BW35" i="11" s="1"/>
  <c r="BT35" i="11"/>
  <c r="BV35" i="11" s="1"/>
  <c r="DC36" i="11"/>
  <c r="BU39" i="11"/>
  <c r="BW39" i="11"/>
  <c r="CJ43" i="11"/>
  <c r="CL43" i="11"/>
  <c r="CI43" i="11"/>
  <c r="CK43" i="11" s="1"/>
  <c r="BU51" i="11"/>
  <c r="BW51" i="11"/>
  <c r="BT51" i="11"/>
  <c r="BV51" i="11"/>
  <c r="CW27" i="11"/>
  <c r="CY27" i="11" s="1"/>
  <c r="BN28" i="11"/>
  <c r="BP28" i="11"/>
  <c r="BM28" i="11"/>
  <c r="BO28" i="11"/>
  <c r="CR33" i="11"/>
  <c r="AB36" i="11"/>
  <c r="AD36" i="11" s="1"/>
  <c r="AA36" i="11"/>
  <c r="AC36" i="11" s="1"/>
  <c r="AP37" i="11"/>
  <c r="AR37" i="11" s="1"/>
  <c r="AO37" i="11"/>
  <c r="AQ37" i="11" s="1"/>
  <c r="AI39" i="11"/>
  <c r="AK39" i="11" s="1"/>
  <c r="AH39" i="11"/>
  <c r="AJ39" i="11" s="1"/>
  <c r="M41" i="11"/>
  <c r="O41" i="11" s="1"/>
  <c r="L41" i="11"/>
  <c r="N41" i="11" s="1"/>
  <c r="BF48" i="11"/>
  <c r="BH48" i="11" s="1"/>
  <c r="BE48" i="11"/>
  <c r="BG48" i="11" s="1"/>
  <c r="E49" i="11"/>
  <c r="G49" i="11" s="1"/>
  <c r="DB49" i="11"/>
  <c r="BN37" i="11"/>
  <c r="BP37" i="11" s="1"/>
  <c r="BM37" i="11"/>
  <c r="BO37" i="11"/>
  <c r="AP33" i="11"/>
  <c r="AR33" i="11"/>
  <c r="AO33" i="11"/>
  <c r="AQ33" i="11" s="1"/>
  <c r="M36" i="11"/>
  <c r="O36" i="11"/>
  <c r="AB37" i="11"/>
  <c r="AD37" i="11"/>
  <c r="AB50" i="11"/>
  <c r="AD50" i="11" s="1"/>
  <c r="AA50" i="11"/>
  <c r="AC50" i="11"/>
  <c r="AB33" i="11"/>
  <c r="AD33" i="11"/>
  <c r="CX33" i="11"/>
  <c r="CZ33" i="11" s="1"/>
  <c r="CW33" i="11"/>
  <c r="CY33" i="11"/>
  <c r="E34" i="11"/>
  <c r="G34" i="11"/>
  <c r="BF34" i="11"/>
  <c r="BH34" i="11" s="1"/>
  <c r="BE34" i="11"/>
  <c r="BG34" i="11"/>
  <c r="DB34" i="11"/>
  <c r="DC35" i="11"/>
  <c r="DE35" i="11" s="1"/>
  <c r="DG35" i="11" s="1"/>
  <c r="AI36" i="11"/>
  <c r="AK36" i="11" s="1"/>
  <c r="AH36" i="11"/>
  <c r="AJ36" i="11"/>
  <c r="CJ36" i="11"/>
  <c r="CL36" i="11"/>
  <c r="CI36" i="11"/>
  <c r="CK36" i="11" s="1"/>
  <c r="BF44" i="11"/>
  <c r="BH44" i="11"/>
  <c r="BE44" i="11"/>
  <c r="BG44" i="11"/>
  <c r="DB44" i="11"/>
  <c r="AI32" i="11"/>
  <c r="AK32" i="11"/>
  <c r="AH32" i="11"/>
  <c r="AJ32" i="11" s="1"/>
  <c r="CB36" i="11"/>
  <c r="CD36" i="11" s="1"/>
  <c r="CA36" i="11"/>
  <c r="CC36" i="11"/>
  <c r="DD8" i="11"/>
  <c r="DF8" i="11" s="1"/>
  <c r="DJ8" i="11" s="1"/>
  <c r="DC32" i="11"/>
  <c r="CB32" i="11"/>
  <c r="CD32" i="11" s="1"/>
  <c r="CA32" i="11"/>
  <c r="CC32" i="11" s="1"/>
  <c r="DC34" i="11"/>
  <c r="DD34" i="11"/>
  <c r="CC34" i="11"/>
  <c r="DD45" i="11"/>
  <c r="DB48" i="11"/>
  <c r="BN32" i="11"/>
  <c r="BP32" i="11"/>
  <c r="BM34" i="11"/>
  <c r="BO34" i="11"/>
  <c r="M35" i="11"/>
  <c r="O35" i="11" s="1"/>
  <c r="L35" i="11"/>
  <c r="N35" i="11"/>
  <c r="BN35" i="11"/>
  <c r="BP35" i="11"/>
  <c r="BM35" i="11"/>
  <c r="BO35" i="11" s="1"/>
  <c r="BU36" i="11"/>
  <c r="BW36" i="11"/>
  <c r="BN41" i="11"/>
  <c r="BP41" i="11"/>
  <c r="BM41" i="11"/>
  <c r="BO41" i="11" s="1"/>
  <c r="M42" i="11"/>
  <c r="O42" i="11"/>
  <c r="F44" i="11"/>
  <c r="H44" i="11"/>
  <c r="DD44" i="11"/>
  <c r="CB46" i="11"/>
  <c r="CD46" i="11" s="1"/>
  <c r="CA46" i="11"/>
  <c r="CC46" i="11" s="1"/>
  <c r="M50" i="11"/>
  <c r="O50" i="11" s="1"/>
  <c r="BN27" i="11"/>
  <c r="BP27" i="11" s="1"/>
  <c r="AO32" i="11"/>
  <c r="AQ32" i="11" s="1"/>
  <c r="CX32" i="11"/>
  <c r="CZ32" i="11" s="1"/>
  <c r="L34" i="11"/>
  <c r="N34" i="11" s="1"/>
  <c r="AA35" i="11"/>
  <c r="AC35" i="11" s="1"/>
  <c r="AI35" i="11"/>
  <c r="AK35" i="11" s="1"/>
  <c r="CA35" i="11"/>
  <c r="CC35" i="11" s="1"/>
  <c r="CJ35" i="11"/>
  <c r="CL35" i="11" s="1"/>
  <c r="AO36" i="11"/>
  <c r="AQ36" i="11" s="1"/>
  <c r="CX36" i="11"/>
  <c r="CZ36" i="11" s="1"/>
  <c r="F37" i="11"/>
  <c r="H37" i="11" s="1"/>
  <c r="BU37" i="11"/>
  <c r="BW37" i="11" s="1"/>
  <c r="BT37" i="11"/>
  <c r="BV37" i="11" s="1"/>
  <c r="DC39" i="11"/>
  <c r="CX41" i="11"/>
  <c r="CZ41" i="11"/>
  <c r="AI43" i="11"/>
  <c r="AK43" i="11" s="1"/>
  <c r="AH43" i="11"/>
  <c r="AJ43" i="11"/>
  <c r="BU43" i="11"/>
  <c r="BW43" i="11"/>
  <c r="M45" i="11"/>
  <c r="O45" i="11" s="1"/>
  <c r="L45" i="11"/>
  <c r="N45" i="11"/>
  <c r="BN45" i="11"/>
  <c r="BP45" i="11"/>
  <c r="BM45" i="11"/>
  <c r="BO45" i="11" s="1"/>
  <c r="BN46" i="11"/>
  <c r="BP46" i="11"/>
  <c r="CL46" i="11"/>
  <c r="AI47" i="11"/>
  <c r="AK47" i="11" s="1"/>
  <c r="AH47" i="11"/>
  <c r="AJ47" i="11" s="1"/>
  <c r="CJ47" i="11"/>
  <c r="CL47" i="11" s="1"/>
  <c r="CI47" i="11"/>
  <c r="CK47" i="11" s="1"/>
  <c r="M49" i="11"/>
  <c r="O49" i="11"/>
  <c r="L49" i="11"/>
  <c r="N49" i="11" s="1"/>
  <c r="AI50" i="11"/>
  <c r="AK50" i="11" s="1"/>
  <c r="AH50" i="11"/>
  <c r="AJ50" i="11"/>
  <c r="DC51" i="11"/>
  <c r="E51" i="11"/>
  <c r="G51" i="11"/>
  <c r="BF59" i="11"/>
  <c r="BH59" i="11" s="1"/>
  <c r="BE59" i="11"/>
  <c r="BG59" i="11"/>
  <c r="AP32" i="11"/>
  <c r="AR32" i="11"/>
  <c r="CB35" i="11"/>
  <c r="CD35" i="11" s="1"/>
  <c r="DB35" i="11"/>
  <c r="AP39" i="11"/>
  <c r="AR39" i="11" s="1"/>
  <c r="AO39" i="11"/>
  <c r="AQ39" i="11" s="1"/>
  <c r="CX40" i="11"/>
  <c r="CZ40" i="11"/>
  <c r="CW40" i="11"/>
  <c r="CY40" i="11" s="1"/>
  <c r="T42" i="11"/>
  <c r="V42" i="11" s="1"/>
  <c r="S42" i="11"/>
  <c r="U42" i="11"/>
  <c r="BU42" i="11"/>
  <c r="BW42" i="11" s="1"/>
  <c r="BT42" i="11"/>
  <c r="BV42" i="11" s="1"/>
  <c r="CS43" i="11"/>
  <c r="CX45" i="11"/>
  <c r="CZ45" i="11"/>
  <c r="DB47" i="11"/>
  <c r="T47" i="11"/>
  <c r="V47" i="11" s="1"/>
  <c r="BN49" i="11"/>
  <c r="BP49" i="11"/>
  <c r="BM49" i="11"/>
  <c r="BO49" i="11" s="1"/>
  <c r="BU50" i="11"/>
  <c r="BW50" i="11" s="1"/>
  <c r="CJ50" i="11"/>
  <c r="CL50" i="11"/>
  <c r="CI50" i="11"/>
  <c r="CK50" i="11" s="1"/>
  <c r="AA51" i="11"/>
  <c r="AC51" i="11" s="1"/>
  <c r="AB51" i="11"/>
  <c r="AD51" i="11"/>
  <c r="F58" i="11"/>
  <c r="H58" i="11" s="1"/>
  <c r="CI65" i="11"/>
  <c r="CK65" i="11" s="1"/>
  <c r="CJ65" i="11"/>
  <c r="CL65" i="11"/>
  <c r="DD35" i="11"/>
  <c r="T38" i="11"/>
  <c r="V38" i="11"/>
  <c r="S38" i="11"/>
  <c r="U38" i="11" s="1"/>
  <c r="BU38" i="11"/>
  <c r="BW38" i="11"/>
  <c r="BT38" i="11"/>
  <c r="BV38" i="11"/>
  <c r="BM39" i="11"/>
  <c r="BO39" i="11" s="1"/>
  <c r="AI40" i="11"/>
  <c r="AK40" i="11"/>
  <c r="CJ40" i="11"/>
  <c r="CL40" i="11"/>
  <c r="AP43" i="11"/>
  <c r="AR43" i="11" s="1"/>
  <c r="AO43" i="11"/>
  <c r="AQ43" i="11"/>
  <c r="T46" i="11"/>
  <c r="V46" i="11"/>
  <c r="S46" i="11"/>
  <c r="U46" i="11" s="1"/>
  <c r="AP47" i="11"/>
  <c r="AR47" i="11"/>
  <c r="AO47" i="11"/>
  <c r="AQ47" i="11"/>
  <c r="T52" i="11"/>
  <c r="V52" i="11" s="1"/>
  <c r="S52" i="11"/>
  <c r="U52" i="11"/>
  <c r="S32" i="11"/>
  <c r="U32" i="11"/>
  <c r="BT32" i="11"/>
  <c r="BV32" i="11" s="1"/>
  <c r="DB32" i="11"/>
  <c r="AH33" i="11"/>
  <c r="AJ33" i="11" s="1"/>
  <c r="CI33" i="11"/>
  <c r="CK33" i="11" s="1"/>
  <c r="CW34" i="11"/>
  <c r="CY34" i="11"/>
  <c r="E35" i="11"/>
  <c r="G35" i="11" s="1"/>
  <c r="BE35" i="11"/>
  <c r="BG35" i="11" s="1"/>
  <c r="S36" i="11"/>
  <c r="U36" i="11"/>
  <c r="BT36" i="11"/>
  <c r="BV36" i="11" s="1"/>
  <c r="DB36" i="11"/>
  <c r="AH37" i="11"/>
  <c r="AJ37" i="11" s="1"/>
  <c r="BF37" i="11"/>
  <c r="BH37" i="11"/>
  <c r="BE37" i="11"/>
  <c r="BG37" i="11"/>
  <c r="AB39" i="11"/>
  <c r="AD39" i="11" s="1"/>
  <c r="DC42" i="11"/>
  <c r="BM44" i="11"/>
  <c r="BO44" i="11" s="1"/>
  <c r="CX44" i="11"/>
  <c r="CZ44" i="11" s="1"/>
  <c r="CW44" i="11"/>
  <c r="CY44" i="11"/>
  <c r="BU46" i="11"/>
  <c r="BW46" i="11" s="1"/>
  <c r="BT46" i="11"/>
  <c r="BV46" i="11" s="1"/>
  <c r="BM48" i="11"/>
  <c r="BO48" i="11"/>
  <c r="BU49" i="11"/>
  <c r="BW49" i="11" s="1"/>
  <c r="BT49" i="11"/>
  <c r="BV49" i="11" s="1"/>
  <c r="F54" i="11"/>
  <c r="H54" i="11"/>
  <c r="E54" i="11"/>
  <c r="G54" i="11" s="1"/>
  <c r="DB54" i="11"/>
  <c r="BF60" i="11"/>
  <c r="BH60" i="11" s="1"/>
  <c r="BE60" i="11"/>
  <c r="BG60" i="11"/>
  <c r="L32" i="11"/>
  <c r="N32" i="11"/>
  <c r="T32" i="11"/>
  <c r="V32" i="11" s="1"/>
  <c r="BM32" i="11"/>
  <c r="BO32" i="11"/>
  <c r="BU32" i="11"/>
  <c r="BW32" i="11"/>
  <c r="AA33" i="11"/>
  <c r="AC33" i="11" s="1"/>
  <c r="AI33" i="11"/>
  <c r="AK33" i="11"/>
  <c r="CA33" i="11"/>
  <c r="CC33" i="11"/>
  <c r="CJ33" i="11"/>
  <c r="CL33" i="11" s="1"/>
  <c r="AO34" i="11"/>
  <c r="AQ34" i="11"/>
  <c r="CX34" i="11"/>
  <c r="CZ34" i="11"/>
  <c r="F35" i="11"/>
  <c r="H35" i="11" s="1"/>
  <c r="L36" i="11"/>
  <c r="N36" i="11"/>
  <c r="T36" i="11"/>
  <c r="V36" i="11"/>
  <c r="BM36" i="11"/>
  <c r="BO36" i="11" s="1"/>
  <c r="DB37" i="11"/>
  <c r="AA37" i="11"/>
  <c r="AC37" i="11" s="1"/>
  <c r="DC38" i="11"/>
  <c r="AB38" i="11"/>
  <c r="AD38" i="11" s="1"/>
  <c r="AA38" i="11"/>
  <c r="AC38" i="11"/>
  <c r="CB38" i="11"/>
  <c r="CD38" i="11"/>
  <c r="CA38" i="11"/>
  <c r="CC38" i="11" s="1"/>
  <c r="BF40" i="11"/>
  <c r="BH40" i="11"/>
  <c r="BE40" i="11"/>
  <c r="BG40" i="11"/>
  <c r="DB40" i="11"/>
  <c r="F41" i="11"/>
  <c r="H41" i="11"/>
  <c r="E41" i="11"/>
  <c r="G41" i="11" s="1"/>
  <c r="DB41" i="11"/>
  <c r="AB42" i="11"/>
  <c r="AD42" i="11" s="1"/>
  <c r="AA42" i="11"/>
  <c r="AC42" i="11"/>
  <c r="CB42" i="11"/>
  <c r="CD42" i="11"/>
  <c r="CA42" i="11"/>
  <c r="CC42" i="11" s="1"/>
  <c r="AI44" i="11"/>
  <c r="AK44" i="11"/>
  <c r="CJ44" i="11"/>
  <c r="CL44" i="11"/>
  <c r="BU45" i="11"/>
  <c r="BW45" i="11" s="1"/>
  <c r="DC46" i="11"/>
  <c r="AI48" i="11"/>
  <c r="AK48" i="11" s="1"/>
  <c r="CX48" i="11"/>
  <c r="CZ48" i="11" s="1"/>
  <c r="CW48" i="11"/>
  <c r="CY48" i="11"/>
  <c r="AP50" i="11"/>
  <c r="AR50" i="11" s="1"/>
  <c r="DC54" i="11"/>
  <c r="DE54" i="11" s="1"/>
  <c r="DG54" i="11" s="1"/>
  <c r="DD54" i="11"/>
  <c r="CJ39" i="11"/>
  <c r="CL39" i="11"/>
  <c r="CI39" i="11"/>
  <c r="CK39" i="11" s="1"/>
  <c r="DC41" i="11"/>
  <c r="E45" i="11"/>
  <c r="G45" i="11" s="1"/>
  <c r="DB45" i="11"/>
  <c r="AB46" i="11"/>
  <c r="AD46" i="11" s="1"/>
  <c r="AA46" i="11"/>
  <c r="AC46" i="11"/>
  <c r="CJ48" i="11"/>
  <c r="CL48" i="11"/>
  <c r="BM50" i="11"/>
  <c r="BO50" i="11" s="1"/>
  <c r="BM53" i="11"/>
  <c r="BO53" i="11"/>
  <c r="DC53" i="11"/>
  <c r="BN54" i="11"/>
  <c r="BP54" i="11"/>
  <c r="BM54" i="11"/>
  <c r="BO54" i="11"/>
  <c r="AO57" i="11"/>
  <c r="AQ57" i="11" s="1"/>
  <c r="AH38" i="11"/>
  <c r="AJ38" i="11"/>
  <c r="AP38" i="11"/>
  <c r="AR38" i="11"/>
  <c r="CI38" i="11"/>
  <c r="CK38" i="11" s="1"/>
  <c r="CY38" i="11"/>
  <c r="CW39" i="11"/>
  <c r="CY39" i="11" s="1"/>
  <c r="E40" i="11"/>
  <c r="G40" i="11"/>
  <c r="M40" i="11"/>
  <c r="O40" i="11"/>
  <c r="S41" i="11"/>
  <c r="U41" i="11" s="1"/>
  <c r="AB41" i="11"/>
  <c r="AD41" i="11" s="1"/>
  <c r="CB41" i="11"/>
  <c r="CD41" i="11"/>
  <c r="AH42" i="11"/>
  <c r="AJ42" i="11" s="1"/>
  <c r="AP42" i="11"/>
  <c r="AR42" i="11"/>
  <c r="CI42" i="11"/>
  <c r="CK42" i="11"/>
  <c r="CW43" i="11"/>
  <c r="CY43" i="11" s="1"/>
  <c r="E44" i="11"/>
  <c r="G44" i="11"/>
  <c r="M44" i="11"/>
  <c r="O44" i="11"/>
  <c r="S45" i="11"/>
  <c r="U45" i="11" s="1"/>
  <c r="CB45" i="11"/>
  <c r="CD45" i="11" s="1"/>
  <c r="AH46" i="11"/>
  <c r="AJ46" i="11"/>
  <c r="AP46" i="11"/>
  <c r="AR46" i="11" s="1"/>
  <c r="CI46" i="11"/>
  <c r="CK46" i="11" s="1"/>
  <c r="G47" i="11"/>
  <c r="CW47" i="11"/>
  <c r="CY47" i="11"/>
  <c r="E48" i="11"/>
  <c r="G48" i="11"/>
  <c r="M48" i="11"/>
  <c r="O48" i="11" s="1"/>
  <c r="S49" i="11"/>
  <c r="U49" i="11"/>
  <c r="AB49" i="11"/>
  <c r="AD49" i="11"/>
  <c r="CA49" i="11"/>
  <c r="CC49" i="11" s="1"/>
  <c r="CJ49" i="11"/>
  <c r="CL49" i="11"/>
  <c r="CW50" i="11"/>
  <c r="CY50" i="11"/>
  <c r="CB52" i="11"/>
  <c r="CD52" i="11" s="1"/>
  <c r="CA52" i="11"/>
  <c r="CC52" i="11"/>
  <c r="AI53" i="11"/>
  <c r="AK53" i="11"/>
  <c r="AH53" i="11"/>
  <c r="AJ53" i="11" s="1"/>
  <c r="CS53" i="11"/>
  <c r="CX58" i="11"/>
  <c r="CZ58" i="11" s="1"/>
  <c r="CW58" i="11"/>
  <c r="CY58" i="11" s="1"/>
  <c r="M62" i="11"/>
  <c r="O62" i="11"/>
  <c r="L62" i="11"/>
  <c r="N62" i="11" s="1"/>
  <c r="DB62" i="11"/>
  <c r="AI38" i="11"/>
  <c r="AK38" i="11" s="1"/>
  <c r="CJ38" i="11"/>
  <c r="CL38" i="11"/>
  <c r="CX43" i="11"/>
  <c r="CZ43" i="11"/>
  <c r="T45" i="11"/>
  <c r="V45" i="11" s="1"/>
  <c r="CX47" i="11"/>
  <c r="CZ47" i="11"/>
  <c r="F48" i="11"/>
  <c r="H48" i="11"/>
  <c r="DD49" i="11"/>
  <c r="T49" i="11"/>
  <c r="V49" i="11"/>
  <c r="CB49" i="11"/>
  <c r="CD49" i="11" s="1"/>
  <c r="CX50" i="11"/>
  <c r="CZ50" i="11"/>
  <c r="BF53" i="11"/>
  <c r="BH53" i="11"/>
  <c r="S55" i="11"/>
  <c r="U55" i="11" s="1"/>
  <c r="AI55" i="11"/>
  <c r="AK55" i="11"/>
  <c r="CB55" i="11"/>
  <c r="CD55" i="11"/>
  <c r="CA55" i="11"/>
  <c r="CC55" i="11" s="1"/>
  <c r="T56" i="11"/>
  <c r="V56" i="11" s="1"/>
  <c r="DC56" i="11"/>
  <c r="CX56" i="11"/>
  <c r="CZ56" i="11"/>
  <c r="CW56" i="11"/>
  <c r="CY56" i="11"/>
  <c r="M57" i="11"/>
  <c r="O57" i="11" s="1"/>
  <c r="L57" i="11"/>
  <c r="N57" i="11"/>
  <c r="CI57" i="11"/>
  <c r="CK57" i="11"/>
  <c r="CJ57" i="11"/>
  <c r="CL57" i="11" s="1"/>
  <c r="BM62" i="11"/>
  <c r="BO62" i="11"/>
  <c r="BN62" i="11"/>
  <c r="BP62" i="11"/>
  <c r="DB38" i="11"/>
  <c r="DB42" i="11"/>
  <c r="BE45" i="11"/>
  <c r="BG45" i="11"/>
  <c r="DB46" i="11"/>
  <c r="AA54" i="11"/>
  <c r="AC54" i="11"/>
  <c r="CI54" i="11"/>
  <c r="CK54" i="11" s="1"/>
  <c r="DC55" i="11"/>
  <c r="AP55" i="11"/>
  <c r="AR55" i="11"/>
  <c r="CX55" i="11"/>
  <c r="CZ55" i="11" s="1"/>
  <c r="S56" i="11"/>
  <c r="U56" i="11"/>
  <c r="BT56" i="11"/>
  <c r="BV56" i="11"/>
  <c r="CJ58" i="11"/>
  <c r="CL58" i="11" s="1"/>
  <c r="CI58" i="11"/>
  <c r="CK58" i="11"/>
  <c r="CR59" i="11"/>
  <c r="L38" i="11"/>
  <c r="N38" i="11"/>
  <c r="AA39" i="11"/>
  <c r="AC39" i="11"/>
  <c r="CA39" i="11"/>
  <c r="CC39" i="11" s="1"/>
  <c r="AO40" i="11"/>
  <c r="AQ40" i="11" s="1"/>
  <c r="CR40" i="11"/>
  <c r="DD42" i="11"/>
  <c r="L42" i="11"/>
  <c r="N42" i="11" s="1"/>
  <c r="AA43" i="11"/>
  <c r="AC43" i="11" s="1"/>
  <c r="CA43" i="11"/>
  <c r="CC43" i="11"/>
  <c r="AO44" i="11"/>
  <c r="AQ44" i="11" s="1"/>
  <c r="BF45" i="11"/>
  <c r="BH45" i="11"/>
  <c r="DD46" i="11"/>
  <c r="L46" i="11"/>
  <c r="N46" i="11"/>
  <c r="BM46" i="11"/>
  <c r="BO46" i="11"/>
  <c r="AA47" i="11"/>
  <c r="AC47" i="11" s="1"/>
  <c r="CA47" i="11"/>
  <c r="CC47" i="11"/>
  <c r="AO48" i="11"/>
  <c r="AQ48" i="11"/>
  <c r="BE49" i="11"/>
  <c r="BG49" i="11" s="1"/>
  <c r="S50" i="11"/>
  <c r="U50" i="11"/>
  <c r="CA50" i="11"/>
  <c r="CC50" i="11"/>
  <c r="S51" i="11"/>
  <c r="U51" i="11" s="1"/>
  <c r="AP53" i="11"/>
  <c r="AR53" i="11"/>
  <c r="AO53" i="11"/>
  <c r="AQ53" i="11"/>
  <c r="CX53" i="11"/>
  <c r="CZ53" i="11" s="1"/>
  <c r="CW53" i="11"/>
  <c r="CY53" i="11"/>
  <c r="BF54" i="11"/>
  <c r="BH54" i="11"/>
  <c r="BE54" i="11"/>
  <c r="BG54" i="11" s="1"/>
  <c r="AH57" i="11"/>
  <c r="AJ57" i="11"/>
  <c r="AI57" i="11"/>
  <c r="AK57" i="11"/>
  <c r="S58" i="11"/>
  <c r="U58" i="11" s="1"/>
  <c r="CJ60" i="11"/>
  <c r="CL60" i="11"/>
  <c r="CI60" i="11"/>
  <c r="CK60" i="11"/>
  <c r="CW37" i="11"/>
  <c r="CY37" i="11" s="1"/>
  <c r="S39" i="11"/>
  <c r="U39" i="11"/>
  <c r="BT39" i="11"/>
  <c r="BV39" i="11"/>
  <c r="CB39" i="11"/>
  <c r="CD39" i="11" s="1"/>
  <c r="AH40" i="11"/>
  <c r="AJ40" i="11"/>
  <c r="AP40" i="11"/>
  <c r="AR40" i="11"/>
  <c r="CI40" i="11"/>
  <c r="CK40" i="11" s="1"/>
  <c r="CW41" i="11"/>
  <c r="CY41" i="11"/>
  <c r="E42" i="11"/>
  <c r="G42" i="11"/>
  <c r="BE42" i="11"/>
  <c r="BG42" i="11" s="1"/>
  <c r="S43" i="11"/>
  <c r="U43" i="11"/>
  <c r="AB43" i="11"/>
  <c r="AD43" i="11"/>
  <c r="BT43" i="11"/>
  <c r="BV43" i="11" s="1"/>
  <c r="CB43" i="11"/>
  <c r="CD43" i="11"/>
  <c r="AH44" i="11"/>
  <c r="AJ44" i="11"/>
  <c r="AP44" i="11"/>
  <c r="AR44" i="11" s="1"/>
  <c r="CI44" i="11"/>
  <c r="CK44" i="11"/>
  <c r="CW45" i="11"/>
  <c r="CY45" i="11"/>
  <c r="E46" i="11"/>
  <c r="G46" i="11" s="1"/>
  <c r="M46" i="11"/>
  <c r="O46" i="11"/>
  <c r="S47" i="11"/>
  <c r="U47" i="11"/>
  <c r="AB47" i="11"/>
  <c r="AD47" i="11" s="1"/>
  <c r="BT47" i="11"/>
  <c r="BV47" i="11"/>
  <c r="CB47" i="11"/>
  <c r="CD47" i="11"/>
  <c r="AH48" i="11"/>
  <c r="AJ48" i="11" s="1"/>
  <c r="AP48" i="11"/>
  <c r="AR48" i="11"/>
  <c r="CI48" i="11"/>
  <c r="CK48" i="11"/>
  <c r="L50" i="11"/>
  <c r="N50" i="11" s="1"/>
  <c r="T50" i="11"/>
  <c r="V50" i="11"/>
  <c r="BT50" i="11"/>
  <c r="BV50" i="11"/>
  <c r="CB50" i="11"/>
  <c r="CD50" i="11" s="1"/>
  <c r="DB50" i="11"/>
  <c r="T51" i="11"/>
  <c r="V51" i="11" s="1"/>
  <c r="AI51" i="11"/>
  <c r="AK51" i="11"/>
  <c r="BF51" i="11"/>
  <c r="BH51" i="11"/>
  <c r="BE51" i="11"/>
  <c r="BG51" i="11" s="1"/>
  <c r="BM51" i="11"/>
  <c r="BO51" i="11" s="1"/>
  <c r="M52" i="11"/>
  <c r="O52" i="11"/>
  <c r="L52" i="11"/>
  <c r="N52" i="11" s="1"/>
  <c r="CW52" i="11"/>
  <c r="CY52" i="11"/>
  <c r="BE53" i="11"/>
  <c r="BG53" i="11"/>
  <c r="T54" i="11"/>
  <c r="V54" i="11" s="1"/>
  <c r="CB54" i="11"/>
  <c r="CD54" i="11"/>
  <c r="AB55" i="11"/>
  <c r="AD55" i="11"/>
  <c r="AA55" i="11"/>
  <c r="AC55" i="11" s="1"/>
  <c r="CJ55" i="11"/>
  <c r="CL55" i="11" s="1"/>
  <c r="CI55" i="11"/>
  <c r="CK55" i="11"/>
  <c r="M56" i="11"/>
  <c r="O56" i="11" s="1"/>
  <c r="L56" i="11"/>
  <c r="N56" i="11" s="1"/>
  <c r="AP56" i="11"/>
  <c r="AR56" i="11"/>
  <c r="AO56" i="11"/>
  <c r="AQ56" i="11" s="1"/>
  <c r="BU57" i="11"/>
  <c r="BW57" i="11"/>
  <c r="BT57" i="11"/>
  <c r="BV57" i="11"/>
  <c r="BT58" i="11"/>
  <c r="BV58" i="11" s="1"/>
  <c r="F51" i="11"/>
  <c r="H51" i="11" s="1"/>
  <c r="CA51" i="11"/>
  <c r="CC51" i="11"/>
  <c r="AI52" i="11"/>
  <c r="AK52" i="11" s="1"/>
  <c r="BU52" i="11"/>
  <c r="BW52" i="11"/>
  <c r="BT52" i="11"/>
  <c r="BV52" i="11"/>
  <c r="CJ52" i="11"/>
  <c r="CL52" i="11" s="1"/>
  <c r="CW55" i="11"/>
  <c r="CY55" i="11"/>
  <c r="BU56" i="11"/>
  <c r="BW56" i="11"/>
  <c r="DB57" i="11"/>
  <c r="T58" i="11"/>
  <c r="V58" i="11"/>
  <c r="BU58" i="11"/>
  <c r="BW58" i="11" s="1"/>
  <c r="L60" i="11"/>
  <c r="N60" i="11"/>
  <c r="M60" i="11"/>
  <c r="O60" i="11"/>
  <c r="DB53" i="11"/>
  <c r="CI56" i="11"/>
  <c r="CK56" i="11"/>
  <c r="F59" i="11"/>
  <c r="H59" i="11" s="1"/>
  <c r="E59" i="11"/>
  <c r="G59" i="11" s="1"/>
  <c r="DB59" i="11"/>
  <c r="BU61" i="11"/>
  <c r="BW61" i="11"/>
  <c r="CI64" i="11"/>
  <c r="CK64" i="11"/>
  <c r="CJ64" i="11"/>
  <c r="CL64" i="11" s="1"/>
  <c r="AI61" i="11"/>
  <c r="AK61" i="11"/>
  <c r="AH61" i="11"/>
  <c r="AJ61" i="11"/>
  <c r="DB61" i="11"/>
  <c r="DE61" i="11" s="1"/>
  <c r="BE62" i="11"/>
  <c r="BG62" i="11" s="1"/>
  <c r="BF62" i="11"/>
  <c r="BH62" i="11" s="1"/>
  <c r="CB66" i="11"/>
  <c r="CD66" i="11"/>
  <c r="CA66" i="11"/>
  <c r="CC66" i="11"/>
  <c r="AI56" i="11"/>
  <c r="AK56" i="11" s="1"/>
  <c r="DB60" i="11"/>
  <c r="T60" i="11"/>
  <c r="V60" i="11" s="1"/>
  <c r="S61" i="11"/>
  <c r="U61" i="11"/>
  <c r="AB66" i="11"/>
  <c r="AD66" i="11"/>
  <c r="DC66" i="11"/>
  <c r="AA68" i="11"/>
  <c r="AC68" i="11"/>
  <c r="DD68" i="11"/>
  <c r="AB52" i="11"/>
  <c r="AD52" i="11"/>
  <c r="M54" i="11"/>
  <c r="O54" i="11" s="1"/>
  <c r="BU54" i="11"/>
  <c r="BW54" i="11"/>
  <c r="F56" i="11"/>
  <c r="H56" i="11"/>
  <c r="BM56" i="11"/>
  <c r="BO56" i="11" s="1"/>
  <c r="CB56" i="11"/>
  <c r="CD56" i="11"/>
  <c r="DC57" i="11"/>
  <c r="M58" i="11"/>
  <c r="O58" i="11"/>
  <c r="DC58" i="11"/>
  <c r="L58" i="11"/>
  <c r="N58" i="11"/>
  <c r="CA58" i="11"/>
  <c r="CC58" i="11"/>
  <c r="CB58" i="11"/>
  <c r="CD58" i="11" s="1"/>
  <c r="M59" i="11"/>
  <c r="O59" i="11"/>
  <c r="L59" i="11"/>
  <c r="N59" i="11"/>
  <c r="S62" i="11"/>
  <c r="U62" i="11" s="1"/>
  <c r="M63" i="11"/>
  <c r="O63" i="11"/>
  <c r="L63" i="11"/>
  <c r="N63" i="11"/>
  <c r="CX67" i="11"/>
  <c r="CZ67" i="11" s="1"/>
  <c r="CW67" i="11"/>
  <c r="CY67" i="11"/>
  <c r="DB69" i="11"/>
  <c r="F69" i="11"/>
  <c r="H69" i="11"/>
  <c r="E69" i="11"/>
  <c r="G69" i="11"/>
  <c r="DB52" i="11"/>
  <c r="AA56" i="11"/>
  <c r="AC56" i="11"/>
  <c r="CB57" i="11"/>
  <c r="CD57" i="11" s="1"/>
  <c r="BM58" i="11"/>
  <c r="BO58" i="11"/>
  <c r="S60" i="11"/>
  <c r="U60" i="11"/>
  <c r="CB60" i="11"/>
  <c r="CD60" i="11" s="1"/>
  <c r="CA60" i="11"/>
  <c r="CC60" i="11"/>
  <c r="T61" i="11"/>
  <c r="V61" i="11"/>
  <c r="AP61" i="11"/>
  <c r="AR61" i="11" s="1"/>
  <c r="AI64" i="11"/>
  <c r="AK64" i="11"/>
  <c r="AH64" i="11"/>
  <c r="AJ64" i="11"/>
  <c r="BF65" i="11"/>
  <c r="BH65" i="11" s="1"/>
  <c r="BE65" i="11"/>
  <c r="BG65" i="11"/>
  <c r="F68" i="11"/>
  <c r="H68" i="11"/>
  <c r="DD56" i="11"/>
  <c r="E57" i="11"/>
  <c r="G57" i="11" s="1"/>
  <c r="AP57" i="11"/>
  <c r="AR57" i="11" s="1"/>
  <c r="DB58" i="11"/>
  <c r="CB62" i="11"/>
  <c r="CD62" i="11" s="1"/>
  <c r="CA62" i="11"/>
  <c r="CC62" i="11"/>
  <c r="AI63" i="11"/>
  <c r="AK63" i="11"/>
  <c r="BU63" i="11"/>
  <c r="BW63" i="11" s="1"/>
  <c r="BT63" i="11"/>
  <c r="BV63" i="11"/>
  <c r="DC64" i="11"/>
  <c r="E64" i="11"/>
  <c r="G64" i="11" s="1"/>
  <c r="DC65" i="11"/>
  <c r="F65" i="11"/>
  <c r="H65" i="11"/>
  <c r="AA59" i="11"/>
  <c r="AC59" i="11"/>
  <c r="CX59" i="11"/>
  <c r="CZ59" i="11" s="1"/>
  <c r="BN60" i="11"/>
  <c r="BP60" i="11"/>
  <c r="CJ61" i="11"/>
  <c r="CL61" i="11"/>
  <c r="CI61" i="11"/>
  <c r="CK61" i="11" s="1"/>
  <c r="AO62" i="11"/>
  <c r="AQ62" i="11"/>
  <c r="DC62" i="11"/>
  <c r="AA65" i="11"/>
  <c r="AC65" i="11" s="1"/>
  <c r="AB65" i="11"/>
  <c r="AD65" i="11" s="1"/>
  <c r="BT67" i="11"/>
  <c r="BV67" i="11" s="1"/>
  <c r="BU67" i="11"/>
  <c r="BW67" i="11"/>
  <c r="BM69" i="11"/>
  <c r="BO69" i="11" s="1"/>
  <c r="CB65" i="11"/>
  <c r="CD65" i="11" s="1"/>
  <c r="T66" i="11"/>
  <c r="V66" i="11" s="1"/>
  <c r="S66" i="11"/>
  <c r="U66" i="11" s="1"/>
  <c r="CX66" i="11"/>
  <c r="CZ66" i="11" s="1"/>
  <c r="AP67" i="11"/>
  <c r="AR67" i="11" s="1"/>
  <c r="AO67" i="11"/>
  <c r="AQ67" i="11" s="1"/>
  <c r="E76" i="11"/>
  <c r="G76" i="11" s="1"/>
  <c r="DB76" i="11"/>
  <c r="DB56" i="11"/>
  <c r="BN57" i="11"/>
  <c r="BP57" i="11" s="1"/>
  <c r="AO59" i="11"/>
  <c r="AQ59" i="11" s="1"/>
  <c r="E60" i="11"/>
  <c r="G60" i="11" s="1"/>
  <c r="DC61" i="11"/>
  <c r="E63" i="11"/>
  <c r="G63" i="11"/>
  <c r="DB63" i="11"/>
  <c r="U63" i="11"/>
  <c r="CW63" i="11"/>
  <c r="CY63" i="11" s="1"/>
  <c r="CX63" i="11"/>
  <c r="CZ63" i="11"/>
  <c r="L67" i="11"/>
  <c r="N67" i="11" s="1"/>
  <c r="M67" i="11"/>
  <c r="O67" i="11" s="1"/>
  <c r="DC60" i="11"/>
  <c r="CW62" i="11"/>
  <c r="CY62" i="11"/>
  <c r="DC63" i="11"/>
  <c r="F63" i="11"/>
  <c r="H63" i="11" s="1"/>
  <c r="T65" i="11"/>
  <c r="V65" i="11"/>
  <c r="BN67" i="11"/>
  <c r="BP67" i="11" s="1"/>
  <c r="BE57" i="11"/>
  <c r="BG57" i="11" s="1"/>
  <c r="AB58" i="11"/>
  <c r="AD58" i="11"/>
  <c r="AP58" i="11"/>
  <c r="AR58" i="11" s="1"/>
  <c r="BU59" i="11"/>
  <c r="BW59" i="11" s="1"/>
  <c r="AI60" i="11"/>
  <c r="AK60" i="11"/>
  <c r="AB61" i="11"/>
  <c r="AD61" i="11" s="1"/>
  <c r="AA61" i="11"/>
  <c r="AC61" i="11" s="1"/>
  <c r="CA61" i="11"/>
  <c r="CC61" i="11"/>
  <c r="T63" i="11"/>
  <c r="V63" i="11" s="1"/>
  <c r="AO63" i="11"/>
  <c r="AQ63" i="11" s="1"/>
  <c r="AA64" i="11"/>
  <c r="AC64" i="11"/>
  <c r="AP64" i="11"/>
  <c r="AR64" i="11" s="1"/>
  <c r="CA65" i="11"/>
  <c r="CC65" i="11" s="1"/>
  <c r="CW66" i="11"/>
  <c r="CY66" i="11"/>
  <c r="BE72" i="11"/>
  <c r="BG72" i="11" s="1"/>
  <c r="DD72" i="11"/>
  <c r="DF72" i="11" s="1"/>
  <c r="DJ72" i="11" s="1"/>
  <c r="CW59" i="11"/>
  <c r="CY59" i="11" s="1"/>
  <c r="BM60" i="11"/>
  <c r="BO60" i="11"/>
  <c r="CX62" i="11"/>
  <c r="CZ62" i="11"/>
  <c r="BM63" i="11"/>
  <c r="BO63" i="11" s="1"/>
  <c r="DB67" i="11"/>
  <c r="F67" i="11"/>
  <c r="H67" i="11" s="1"/>
  <c r="L65" i="11"/>
  <c r="N65" i="11" s="1"/>
  <c r="BT65" i="11"/>
  <c r="BV65" i="11"/>
  <c r="DB65" i="11"/>
  <c r="DE65" i="11" s="1"/>
  <c r="DG65" i="11" s="1"/>
  <c r="AH66" i="11"/>
  <c r="AJ66" i="11"/>
  <c r="BE67" i="11"/>
  <c r="BG67" i="11" s="1"/>
  <c r="E68" i="11"/>
  <c r="G68" i="11"/>
  <c r="S68" i="11"/>
  <c r="U68" i="11"/>
  <c r="AI68" i="11"/>
  <c r="AK68" i="11" s="1"/>
  <c r="AA69" i="11"/>
  <c r="AC69" i="11"/>
  <c r="CX69" i="11"/>
  <c r="CZ69" i="11"/>
  <c r="AP70" i="11"/>
  <c r="AR70" i="11" s="1"/>
  <c r="CX71" i="11"/>
  <c r="CZ71" i="11"/>
  <c r="CW71" i="11"/>
  <c r="CY71" i="11"/>
  <c r="BN72" i="11"/>
  <c r="BP72" i="11" s="1"/>
  <c r="BM72" i="11"/>
  <c r="BO72" i="11"/>
  <c r="BU73" i="11"/>
  <c r="BW73" i="11"/>
  <c r="BT73" i="11"/>
  <c r="BV73" i="11" s="1"/>
  <c r="CW75" i="11"/>
  <c r="CY75" i="11"/>
  <c r="CX75" i="11"/>
  <c r="CZ75" i="11"/>
  <c r="CA63" i="11"/>
  <c r="CC63" i="11" s="1"/>
  <c r="CW64" i="11"/>
  <c r="CY64" i="11"/>
  <c r="E65" i="11"/>
  <c r="G65" i="11"/>
  <c r="BM65" i="11"/>
  <c r="BO65" i="11" s="1"/>
  <c r="AA66" i="11"/>
  <c r="AC66" i="11"/>
  <c r="CI66" i="11"/>
  <c r="CK66" i="11"/>
  <c r="BT69" i="11"/>
  <c r="BV69" i="11" s="1"/>
  <c r="BN70" i="11"/>
  <c r="BP70" i="11"/>
  <c r="AH71" i="11"/>
  <c r="AJ71" i="11"/>
  <c r="AI71" i="11"/>
  <c r="AK71" i="11" s="1"/>
  <c r="S73" i="11"/>
  <c r="U73" i="11"/>
  <c r="T73" i="11"/>
  <c r="V73" i="11"/>
  <c r="CW73" i="11"/>
  <c r="CY73" i="11" s="1"/>
  <c r="CX73" i="11"/>
  <c r="CZ73" i="11"/>
  <c r="CB63" i="11"/>
  <c r="CD63" i="11"/>
  <c r="AY64" i="11"/>
  <c r="CX64" i="11"/>
  <c r="CZ64" i="11"/>
  <c r="BN65" i="11"/>
  <c r="BP65" i="11" s="1"/>
  <c r="BU66" i="11"/>
  <c r="BW66" i="11" s="1"/>
  <c r="CJ66" i="11"/>
  <c r="CL66" i="11"/>
  <c r="AI67" i="11"/>
  <c r="AK67" i="11" s="1"/>
  <c r="DD69" i="11"/>
  <c r="BF69" i="11"/>
  <c r="BH69" i="11" s="1"/>
  <c r="BE69" i="11"/>
  <c r="BG69" i="11"/>
  <c r="AO70" i="11"/>
  <c r="AQ70" i="11"/>
  <c r="AP71" i="11"/>
  <c r="AR71" i="11" s="1"/>
  <c r="AO71" i="11"/>
  <c r="AQ71" i="11"/>
  <c r="CJ71" i="11"/>
  <c r="CL71" i="11"/>
  <c r="CI71" i="11"/>
  <c r="CK71" i="11" s="1"/>
  <c r="F72" i="11"/>
  <c r="H72" i="11"/>
  <c r="E72" i="11"/>
  <c r="G72" i="11"/>
  <c r="CJ72" i="11"/>
  <c r="CL72" i="11" s="1"/>
  <c r="AB73" i="11"/>
  <c r="AD73" i="11"/>
  <c r="AA73" i="11"/>
  <c r="AC73" i="11"/>
  <c r="CZ61" i="11"/>
  <c r="DB66" i="11"/>
  <c r="BT68" i="11"/>
  <c r="BV68" i="11"/>
  <c r="DC68" i="11"/>
  <c r="L69" i="11"/>
  <c r="N69" i="11" s="1"/>
  <c r="DC69" i="11"/>
  <c r="L70" i="11"/>
  <c r="N70" i="11"/>
  <c r="DD70" i="11"/>
  <c r="DC71" i="11"/>
  <c r="DE71" i="11" s="1"/>
  <c r="DG71" i="11" s="1"/>
  <c r="DC72" i="11"/>
  <c r="DE72" i="11" s="1"/>
  <c r="E70" i="11"/>
  <c r="G70" i="11"/>
  <c r="DB70" i="11"/>
  <c r="AH70" i="11"/>
  <c r="AJ70" i="11"/>
  <c r="BT70" i="11"/>
  <c r="BV70" i="11" s="1"/>
  <c r="BU70" i="11"/>
  <c r="BW70" i="11"/>
  <c r="DB71" i="11"/>
  <c r="AB71" i="11"/>
  <c r="AD71" i="11" s="1"/>
  <c r="AA71" i="11"/>
  <c r="AC71" i="11"/>
  <c r="M73" i="11"/>
  <c r="O73" i="11" s="1"/>
  <c r="L73" i="11"/>
  <c r="N73" i="11" s="1"/>
  <c r="AH74" i="11"/>
  <c r="AJ74" i="11"/>
  <c r="CX74" i="11"/>
  <c r="CZ74" i="11" s="1"/>
  <c r="CW74" i="11"/>
  <c r="CY74" i="11" s="1"/>
  <c r="T64" i="11"/>
  <c r="V64" i="11"/>
  <c r="DB64" i="11"/>
  <c r="DE64" i="11" s="1"/>
  <c r="AP65" i="11"/>
  <c r="AR65" i="11"/>
  <c r="CX65" i="11"/>
  <c r="CZ65" i="11" s="1"/>
  <c r="F66" i="11"/>
  <c r="H66" i="11"/>
  <c r="BN66" i="11"/>
  <c r="BP66" i="11"/>
  <c r="AB67" i="11"/>
  <c r="AD67" i="11" s="1"/>
  <c r="CJ67" i="11"/>
  <c r="CL67" i="11"/>
  <c r="L68" i="11"/>
  <c r="N68" i="11"/>
  <c r="CB69" i="11"/>
  <c r="CD69" i="11" s="1"/>
  <c r="DC70" i="11"/>
  <c r="T70" i="11"/>
  <c r="V70" i="11" s="1"/>
  <c r="S70" i="11"/>
  <c r="U70" i="11" s="1"/>
  <c r="BT72" i="11"/>
  <c r="BV72" i="11"/>
  <c r="BM73" i="11"/>
  <c r="BO73" i="11" s="1"/>
  <c r="BN73" i="11"/>
  <c r="BP73" i="11" s="1"/>
  <c r="AB68" i="11"/>
  <c r="AD68" i="11"/>
  <c r="CX68" i="11"/>
  <c r="CZ68" i="11" s="1"/>
  <c r="BN69" i="11"/>
  <c r="BP69" i="11" s="1"/>
  <c r="BM70" i="11"/>
  <c r="BO70" i="11"/>
  <c r="CB70" i="11"/>
  <c r="CD70" i="11" s="1"/>
  <c r="CA70" i="11"/>
  <c r="CC70" i="11" s="1"/>
  <c r="F71" i="11"/>
  <c r="H71" i="11"/>
  <c r="DD75" i="11"/>
  <c r="DF75" i="11" s="1"/>
  <c r="AB70" i="11"/>
  <c r="AD70" i="11"/>
  <c r="CJ70" i="11"/>
  <c r="CL70" i="11" s="1"/>
  <c r="M72" i="11"/>
  <c r="O72" i="11"/>
  <c r="BU72" i="11"/>
  <c r="BW72" i="11"/>
  <c r="AI73" i="11"/>
  <c r="AK73" i="11" s="1"/>
  <c r="AA74" i="11"/>
  <c r="AC74" i="11"/>
  <c r="CB74" i="11"/>
  <c r="CD74" i="11"/>
  <c r="AI75" i="11"/>
  <c r="AK75" i="11" s="1"/>
  <c r="DC76" i="11"/>
  <c r="BU76" i="11"/>
  <c r="BW76" i="11" s="1"/>
  <c r="BT76" i="11"/>
  <c r="BV76" i="11" s="1"/>
  <c r="BF78" i="11"/>
  <c r="BH78" i="11"/>
  <c r="BE78" i="11"/>
  <c r="BG78" i="11" s="1"/>
  <c r="DC79" i="11"/>
  <c r="DE79" i="11" s="1"/>
  <c r="DG79" i="11" s="1"/>
  <c r="AA79" i="11"/>
  <c r="AC79" i="11" s="1"/>
  <c r="AB79" i="11"/>
  <c r="AD79" i="11"/>
  <c r="AZ80" i="11"/>
  <c r="CX80" i="11"/>
  <c r="CZ80" i="11" s="1"/>
  <c r="CW80" i="11"/>
  <c r="CY80" i="11"/>
  <c r="BT81" i="11"/>
  <c r="BV81" i="11" s="1"/>
  <c r="BU81" i="11"/>
  <c r="BW81" i="11" s="1"/>
  <c r="DC73" i="11"/>
  <c r="CW77" i="11"/>
  <c r="CY77" i="11"/>
  <c r="CX77" i="11"/>
  <c r="CZ77" i="11"/>
  <c r="F81" i="11"/>
  <c r="H81" i="11" s="1"/>
  <c r="E81" i="11"/>
  <c r="G81" i="11"/>
  <c r="DB81" i="11"/>
  <c r="DB77" i="11"/>
  <c r="AI77" i="11"/>
  <c r="AK77" i="11" s="1"/>
  <c r="AH77" i="11"/>
  <c r="AJ77" i="11"/>
  <c r="DC78" i="11"/>
  <c r="E78" i="11"/>
  <c r="G78" i="11" s="1"/>
  <c r="CI79" i="11"/>
  <c r="CK79" i="11"/>
  <c r="CJ79" i="11"/>
  <c r="CL79" i="11" s="1"/>
  <c r="DC81" i="11"/>
  <c r="DE81" i="11" s="1"/>
  <c r="CI74" i="11"/>
  <c r="CK74" i="11" s="1"/>
  <c r="AO75" i="11"/>
  <c r="AQ75" i="11"/>
  <c r="DB75" i="11"/>
  <c r="M76" i="11"/>
  <c r="O76" i="11" s="1"/>
  <c r="L76" i="11"/>
  <c r="N76" i="11"/>
  <c r="BN78" i="11"/>
  <c r="BP78" i="11" s="1"/>
  <c r="BM78" i="11"/>
  <c r="BO78" i="11" s="1"/>
  <c r="DC75" i="11"/>
  <c r="BM76" i="11"/>
  <c r="BO76" i="11"/>
  <c r="DB80" i="11"/>
  <c r="DG80" i="11" s="1"/>
  <c r="AP80" i="11"/>
  <c r="AR80" i="11" s="1"/>
  <c r="AO80" i="11"/>
  <c r="AQ80" i="11"/>
  <c r="BN81" i="11"/>
  <c r="BP81" i="11" s="1"/>
  <c r="BM81" i="11"/>
  <c r="BO81" i="11" s="1"/>
  <c r="CA76" i="11"/>
  <c r="CC76" i="11"/>
  <c r="CB76" i="11"/>
  <c r="CD76" i="11" s="1"/>
  <c r="T79" i="11"/>
  <c r="V79" i="11" s="1"/>
  <c r="S79" i="11"/>
  <c r="U79" i="11"/>
  <c r="L81" i="11"/>
  <c r="N81" i="11" s="1"/>
  <c r="M81" i="11"/>
  <c r="O81" i="11" s="1"/>
  <c r="CA73" i="11"/>
  <c r="CC73" i="11"/>
  <c r="CJ74" i="11"/>
  <c r="CL74" i="11" s="1"/>
  <c r="DC74" i="11"/>
  <c r="E75" i="11"/>
  <c r="G75" i="11" s="1"/>
  <c r="BN76" i="11"/>
  <c r="BP76" i="11"/>
  <c r="AO77" i="11"/>
  <c r="AQ77" i="11"/>
  <c r="AP77" i="11"/>
  <c r="AR77" i="11" s="1"/>
  <c r="DD79" i="11"/>
  <c r="CB79" i="11"/>
  <c r="CD79" i="11" s="1"/>
  <c r="CA79" i="11"/>
  <c r="CC79" i="11" s="1"/>
  <c r="DB78" i="11"/>
  <c r="F80" i="11"/>
  <c r="H80" i="11"/>
  <c r="AA77" i="11"/>
  <c r="AC77" i="11"/>
  <c r="CI77" i="11"/>
  <c r="CK77" i="11" s="1"/>
  <c r="L79" i="11"/>
  <c r="N79" i="11"/>
  <c r="DB79" i="11"/>
  <c r="DE12" i="11"/>
  <c r="DG12" i="11" s="1"/>
  <c r="DE20" i="11"/>
  <c r="DG20" i="11"/>
  <c r="DF7" i="11"/>
  <c r="DE17" i="11"/>
  <c r="DG17" i="11" s="1"/>
  <c r="DF19" i="11"/>
  <c r="DJ19" i="11"/>
  <c r="DF23" i="11"/>
  <c r="DJ23" i="11"/>
  <c r="DE22" i="11"/>
  <c r="DG22" i="11" s="1"/>
  <c r="DF20" i="11"/>
  <c r="DF15" i="11"/>
  <c r="DE15" i="11"/>
  <c r="DG15" i="11" s="1"/>
  <c r="DF12" i="11"/>
  <c r="DJ12" i="11"/>
  <c r="DE7" i="11"/>
  <c r="DG7" i="11" s="1"/>
  <c r="DE28" i="11"/>
  <c r="DG28" i="11" s="1"/>
  <c r="DE25" i="11"/>
  <c r="DG25" i="11"/>
  <c r="DE24" i="11"/>
  <c r="DG24" i="11" s="1"/>
  <c r="DE30" i="11"/>
  <c r="DG30" i="11" s="1"/>
  <c r="DE27" i="11"/>
  <c r="DG27" i="11"/>
  <c r="DF11" i="11"/>
  <c r="DF14" i="11"/>
  <c r="DE11" i="11"/>
  <c r="DG11" i="11"/>
  <c r="DE19" i="11"/>
  <c r="DG19" i="11" s="1"/>
  <c r="DF9" i="11"/>
  <c r="DE31" i="11"/>
  <c r="DG31" i="11"/>
  <c r="DF21" i="11"/>
  <c r="DJ21" i="11"/>
  <c r="DE9" i="11"/>
  <c r="DG9" i="11" s="1"/>
  <c r="DE23" i="11"/>
  <c r="DG23" i="11"/>
  <c r="DF17" i="11"/>
  <c r="DJ17" i="11" s="1"/>
  <c r="DF26" i="11"/>
  <c r="DJ26" i="11"/>
  <c r="DE10" i="11"/>
  <c r="DG10" i="11"/>
  <c r="DE16" i="11"/>
  <c r="DG16" i="11" s="1"/>
  <c r="DE13" i="11"/>
  <c r="DG13" i="11"/>
  <c r="DE21" i="11"/>
  <c r="DG21" i="11"/>
  <c r="DE55" i="11"/>
  <c r="DG55" i="11" s="1"/>
  <c r="DF13" i="11"/>
  <c r="DF10" i="11"/>
  <c r="DE8" i="11"/>
  <c r="DG8" i="11"/>
  <c r="DE74" i="11"/>
  <c r="DG74" i="11" s="1"/>
  <c r="DE51" i="11"/>
  <c r="DG51" i="11" s="1"/>
  <c r="DF16" i="11"/>
  <c r="DJ16" i="11"/>
  <c r="DF24" i="11"/>
  <c r="DE39" i="11"/>
  <c r="DG39" i="11" s="1"/>
  <c r="DE29" i="11"/>
  <c r="DG29" i="11"/>
  <c r="DE26" i="11"/>
  <c r="DG26" i="11"/>
  <c r="DE18" i="11"/>
  <c r="DG18" i="11" s="1"/>
  <c r="DF18" i="11"/>
  <c r="DJ18" i="11"/>
  <c r="DF51" i="11"/>
  <c r="DH51" i="11"/>
  <c r="DM51" i="11"/>
  <c r="DD59" i="11"/>
  <c r="DF59" i="11"/>
  <c r="DD76" i="11"/>
  <c r="DF76" i="11"/>
  <c r="DJ76" i="11"/>
  <c r="DH25" i="11"/>
  <c r="DM25" i="11"/>
  <c r="DF68" i="11"/>
  <c r="DJ68" i="11" s="1"/>
  <c r="DE73" i="11"/>
  <c r="DG73" i="11"/>
  <c r="BF72" i="11"/>
  <c r="BH72" i="11"/>
  <c r="DD55" i="11"/>
  <c r="DF55" i="11" s="1"/>
  <c r="DG72" i="11"/>
  <c r="DE68" i="11"/>
  <c r="DG68" i="11" s="1"/>
  <c r="DH22" i="11"/>
  <c r="DM22" i="11"/>
  <c r="DD57" i="11"/>
  <c r="DF57" i="11"/>
  <c r="DJ57" i="11" s="1"/>
  <c r="DE43" i="11"/>
  <c r="DG43" i="11" s="1"/>
  <c r="DD61" i="11"/>
  <c r="DF61" i="11"/>
  <c r="DJ61" i="11" s="1"/>
  <c r="DE70" i="11"/>
  <c r="DD66" i="11"/>
  <c r="DF66" i="11" s="1"/>
  <c r="DH66" i="11" s="1"/>
  <c r="DM66" i="11" s="1"/>
  <c r="DJ66" i="11"/>
  <c r="M66" i="11"/>
  <c r="O66" i="11" s="1"/>
  <c r="DE67" i="11"/>
  <c r="DG67" i="11"/>
  <c r="DD71" i="11"/>
  <c r="DF71" i="11"/>
  <c r="DD60" i="11"/>
  <c r="DF60" i="11"/>
  <c r="DJ60" i="11"/>
  <c r="F60" i="11"/>
  <c r="H60" i="11"/>
  <c r="F64" i="11"/>
  <c r="H64" i="11" s="1"/>
  <c r="DD64" i="11"/>
  <c r="DF64" i="11"/>
  <c r="DJ64" i="11" s="1"/>
  <c r="DE50" i="11"/>
  <c r="DG50" i="11" s="1"/>
  <c r="T55" i="11"/>
  <c r="V55" i="11"/>
  <c r="DD32" i="11"/>
  <c r="DF32" i="11" s="1"/>
  <c r="DJ32" i="11"/>
  <c r="F32" i="11"/>
  <c r="H32" i="11" s="1"/>
  <c r="F42" i="11"/>
  <c r="H42" i="11"/>
  <c r="DH19" i="11"/>
  <c r="DM19" i="11" s="1"/>
  <c r="BM29" i="11"/>
  <c r="BO29" i="11"/>
  <c r="BN29" i="11"/>
  <c r="BP29" i="11"/>
  <c r="AZ29" i="11"/>
  <c r="AY29" i="11"/>
  <c r="DE56" i="11"/>
  <c r="DG56" i="11"/>
  <c r="DF56" i="11"/>
  <c r="DJ56" i="11" s="1"/>
  <c r="DG61" i="11"/>
  <c r="DF41" i="11"/>
  <c r="DJ41" i="11" s="1"/>
  <c r="DE41" i="11"/>
  <c r="DG41" i="11"/>
  <c r="DE32" i="11"/>
  <c r="DG32" i="11"/>
  <c r="DD58" i="11"/>
  <c r="DF58" i="11" s="1"/>
  <c r="DJ58" i="11" s="1"/>
  <c r="DF48" i="11"/>
  <c r="DJ48" i="11" s="1"/>
  <c r="DE48" i="11"/>
  <c r="DG48" i="11" s="1"/>
  <c r="F76" i="11"/>
  <c r="H76" i="11" s="1"/>
  <c r="DD62" i="11"/>
  <c r="DF69" i="11"/>
  <c r="DJ69" i="11" s="1"/>
  <c r="DE69" i="11"/>
  <c r="DG69" i="11" s="1"/>
  <c r="F47" i="11"/>
  <c r="H47" i="11"/>
  <c r="DD47" i="11"/>
  <c r="DF47" i="11" s="1"/>
  <c r="DD36" i="11"/>
  <c r="F36" i="11"/>
  <c r="H36" i="11"/>
  <c r="DE47" i="11"/>
  <c r="DG47" i="11"/>
  <c r="F34" i="11"/>
  <c r="H34" i="11" s="1"/>
  <c r="CJ27" i="11"/>
  <c r="CL27" i="11"/>
  <c r="CI27" i="11"/>
  <c r="CK27" i="11"/>
  <c r="DD73" i="11"/>
  <c r="DF73" i="11" s="1"/>
  <c r="DH73" i="11" s="1"/>
  <c r="DM73" i="11" s="1"/>
  <c r="F73" i="11"/>
  <c r="H73" i="11"/>
  <c r="F43" i="11"/>
  <c r="H43" i="11"/>
  <c r="DD43" i="11"/>
  <c r="DF43" i="11" s="1"/>
  <c r="DJ43" i="11" s="1"/>
  <c r="DF35" i="11"/>
  <c r="DJ35" i="11"/>
  <c r="DF49" i="11"/>
  <c r="DJ49" i="11"/>
  <c r="DE49" i="11"/>
  <c r="DG49" i="11"/>
  <c r="DE75" i="11"/>
  <c r="DG75" i="11"/>
  <c r="DD81" i="11"/>
  <c r="DF81" i="11"/>
  <c r="DJ81" i="11" s="1"/>
  <c r="DD77" i="11"/>
  <c r="AB77" i="11"/>
  <c r="AD77" i="11"/>
  <c r="DF80" i="11"/>
  <c r="DJ80" i="11"/>
  <c r="DE80" i="11"/>
  <c r="DG81" i="11"/>
  <c r="DD67" i="11"/>
  <c r="DF67" i="11"/>
  <c r="T69" i="11"/>
  <c r="V69" i="11" s="1"/>
  <c r="DE76" i="11"/>
  <c r="DG76" i="11"/>
  <c r="DE58" i="11"/>
  <c r="DG58" i="11" s="1"/>
  <c r="DF53" i="11"/>
  <c r="DJ53" i="11"/>
  <c r="DE53" i="11"/>
  <c r="DG53" i="11" s="1"/>
  <c r="DD39" i="11"/>
  <c r="DF39" i="11"/>
  <c r="DJ39" i="11" s="1"/>
  <c r="F39" i="11"/>
  <c r="H39" i="11"/>
  <c r="DF45" i="11"/>
  <c r="DJ45" i="11"/>
  <c r="DK45" i="11" s="1"/>
  <c r="DE45" i="11"/>
  <c r="DG45" i="11"/>
  <c r="DJ20" i="11"/>
  <c r="DH20" i="11"/>
  <c r="DM20" i="11"/>
  <c r="F46" i="11"/>
  <c r="H46" i="11" s="1"/>
  <c r="DF44" i="11"/>
  <c r="DJ44" i="11" s="1"/>
  <c r="DE44" i="11"/>
  <c r="DG44" i="11"/>
  <c r="DF34" i="11"/>
  <c r="DE34" i="11"/>
  <c r="DG34" i="11" s="1"/>
  <c r="DD78" i="11"/>
  <c r="DF78" i="11"/>
  <c r="F78" i="11"/>
  <c r="H78" i="11" s="1"/>
  <c r="DE78" i="11"/>
  <c r="DG78" i="11" s="1"/>
  <c r="DE66" i="11"/>
  <c r="DG66" i="11"/>
  <c r="M70" i="11"/>
  <c r="O70" i="11" s="1"/>
  <c r="DD63" i="11"/>
  <c r="DF63" i="11" s="1"/>
  <c r="F52" i="11"/>
  <c r="H52" i="11"/>
  <c r="DD52" i="11"/>
  <c r="F50" i="11"/>
  <c r="H50" i="11" s="1"/>
  <c r="DD50" i="11"/>
  <c r="DF50" i="11"/>
  <c r="DJ50" i="11" s="1"/>
  <c r="DE46" i="11"/>
  <c r="DG46" i="11" s="1"/>
  <c r="DF46" i="11"/>
  <c r="DE42" i="11"/>
  <c r="DG42" i="11"/>
  <c r="DF42" i="11"/>
  <c r="DJ42" i="11" s="1"/>
  <c r="DK42" i="11" s="1"/>
  <c r="F40" i="11"/>
  <c r="H40" i="11" s="1"/>
  <c r="DD40" i="11"/>
  <c r="DF40" i="11"/>
  <c r="DJ40" i="11" s="1"/>
  <c r="F49" i="11"/>
  <c r="H49" i="11" s="1"/>
  <c r="DF33" i="11"/>
  <c r="DJ33" i="11" s="1"/>
  <c r="DE33" i="11"/>
  <c r="DG33" i="11"/>
  <c r="DF79" i="11"/>
  <c r="DJ79" i="11" s="1"/>
  <c r="AI74" i="11"/>
  <c r="AK74" i="11" s="1"/>
  <c r="DD74" i="11"/>
  <c r="DF74" i="11" s="1"/>
  <c r="DE63" i="11"/>
  <c r="DG63" i="11"/>
  <c r="DD65" i="11"/>
  <c r="DE60" i="11"/>
  <c r="DG60" i="11" s="1"/>
  <c r="F38" i="11"/>
  <c r="H38" i="11"/>
  <c r="DD38" i="11"/>
  <c r="DE40" i="11"/>
  <c r="DG40" i="11" s="1"/>
  <c r="DF37" i="11"/>
  <c r="DJ37" i="11"/>
  <c r="DE37" i="11"/>
  <c r="DG37" i="11"/>
  <c r="DF54" i="11"/>
  <c r="DJ54" i="11"/>
  <c r="CX28" i="11"/>
  <c r="CZ28" i="11"/>
  <c r="CW28" i="11"/>
  <c r="CY28" i="11" s="1"/>
  <c r="DH23" i="11"/>
  <c r="DM23" i="11"/>
  <c r="DH12" i="11"/>
  <c r="DM12" i="11" s="1"/>
  <c r="DH21" i="11"/>
  <c r="DM21" i="11" s="1"/>
  <c r="DH17" i="11"/>
  <c r="DM17" i="11" s="1"/>
  <c r="DH26" i="11"/>
  <c r="DM26" i="11" s="1"/>
  <c r="DH16" i="11"/>
  <c r="DM16" i="11" s="1"/>
  <c r="DJ51" i="11"/>
  <c r="DH18" i="11"/>
  <c r="DM18" i="11" s="1"/>
  <c r="DH54" i="11"/>
  <c r="DM54" i="11" s="1"/>
  <c r="DH79" i="11"/>
  <c r="DM79" i="11" s="1"/>
  <c r="DH49" i="11"/>
  <c r="DM49" i="11"/>
  <c r="DH56" i="11"/>
  <c r="DM56" i="11" s="1"/>
  <c r="DH80" i="11"/>
  <c r="DM80" i="11" s="1"/>
  <c r="DH58" i="11"/>
  <c r="DM58" i="11" s="1"/>
  <c r="DH32" i="11"/>
  <c r="DM32" i="11" s="1"/>
  <c r="DH69" i="11"/>
  <c r="DM69" i="11" s="1"/>
  <c r="DH76" i="11"/>
  <c r="DM76" i="11" s="1"/>
  <c r="DJ78" i="11"/>
  <c r="DH78" i="11"/>
  <c r="DM78" i="11" s="1"/>
  <c r="DH40" i="11"/>
  <c r="DM40" i="11"/>
  <c r="DH50" i="11"/>
  <c r="DM50" i="11"/>
  <c r="DH81" i="11"/>
  <c r="DM81" i="11" s="1"/>
  <c r="DD28" i="11"/>
  <c r="DF28" i="11" s="1"/>
  <c r="DH28" i="11" s="1"/>
  <c r="F28" i="11"/>
  <c r="H28" i="11" s="1"/>
  <c r="DH44" i="11"/>
  <c r="DM44" i="11" s="1"/>
  <c r="DD31" i="11"/>
  <c r="DF31" i="11"/>
  <c r="F31" i="11"/>
  <c r="H31" i="11" s="1"/>
  <c r="DJ73" i="11"/>
  <c r="CX29" i="11"/>
  <c r="CZ29" i="11"/>
  <c r="CW29" i="11"/>
  <c r="CY29" i="11"/>
  <c r="DH37" i="11"/>
  <c r="DM37" i="11" s="1"/>
  <c r="DH53" i="11"/>
  <c r="DM53" i="11"/>
  <c r="CJ28" i="11"/>
  <c r="CL28" i="11"/>
  <c r="CI28" i="11"/>
  <c r="CK28" i="11"/>
  <c r="AZ30" i="11"/>
  <c r="AY30" i="11"/>
  <c r="DH35" i="11"/>
  <c r="DM35" i="11"/>
  <c r="DH61" i="11"/>
  <c r="DM61" i="11" s="1"/>
  <c r="DD29" i="11"/>
  <c r="DF29" i="11"/>
  <c r="DH29" i="11" s="1"/>
  <c r="DM29" i="11" s="1"/>
  <c r="F29" i="11"/>
  <c r="H29" i="11"/>
  <c r="BN30" i="11"/>
  <c r="BP30" i="11" s="1"/>
  <c r="BM30" i="11"/>
  <c r="BO30" i="11"/>
  <c r="F27" i="11"/>
  <c r="H27" i="11"/>
  <c r="DD27" i="11"/>
  <c r="DF27" i="11" s="1"/>
  <c r="DH60" i="11"/>
  <c r="DM60" i="11" s="1"/>
  <c r="DH45" i="11"/>
  <c r="DM45" i="11"/>
  <c r="DD30" i="11"/>
  <c r="DF30" i="11" s="1"/>
  <c r="DH30" i="11" s="1"/>
  <c r="F30" i="11"/>
  <c r="H30" i="11"/>
  <c r="DH39" i="11"/>
  <c r="DM39" i="11" s="1"/>
  <c r="DJ30" i="11"/>
  <c r="DM30" i="11"/>
  <c r="DJ29" i="11"/>
  <c r="DM28" i="11"/>
  <c r="BN31" i="11"/>
  <c r="BP31" i="11" s="1"/>
  <c r="BM31" i="11"/>
  <c r="BO31" i="11"/>
  <c r="DJ31" i="11"/>
  <c r="DH31" i="11"/>
  <c r="DM31" i="11"/>
  <c r="CJ29" i="11"/>
  <c r="CL29" i="11"/>
  <c r="CI29" i="11"/>
  <c r="CK29" i="11" s="1"/>
  <c r="CX30" i="11"/>
  <c r="CZ30" i="11"/>
  <c r="CW30" i="11"/>
  <c r="CY30" i="11"/>
  <c r="AZ31" i="11"/>
  <c r="AY31" i="11"/>
  <c r="CW31" i="11"/>
  <c r="CY31" i="11"/>
  <c r="CX31" i="11"/>
  <c r="CZ31" i="11"/>
  <c r="CJ30" i="11"/>
  <c r="CL30" i="11" s="1"/>
  <c r="CI30" i="11"/>
  <c r="CK30" i="11"/>
  <c r="CJ31" i="11"/>
  <c r="CL31" i="11"/>
  <c r="CI31" i="11"/>
  <c r="CK31" i="11" s="1"/>
  <c r="AR43" i="9"/>
  <c r="AM43" i="9"/>
  <c r="AR11" i="9"/>
  <c r="AM11" i="9"/>
  <c r="AR27" i="9"/>
  <c r="AJ27" i="9" s="1"/>
  <c r="AR35" i="9"/>
  <c r="AM35" i="9"/>
  <c r="AR51" i="9"/>
  <c r="AM51" i="9"/>
  <c r="AR59" i="9"/>
  <c r="AM59" i="9" s="1"/>
  <c r="AR67" i="9"/>
  <c r="AO67" i="9"/>
  <c r="AR75" i="9"/>
  <c r="AM75" i="9"/>
  <c r="AR19" i="9"/>
  <c r="AR9" i="9"/>
  <c r="AN9" i="9"/>
  <c r="AR10" i="9"/>
  <c r="AJ10" i="9"/>
  <c r="AR13" i="9"/>
  <c r="AK13" i="9" s="1"/>
  <c r="AR15" i="9"/>
  <c r="AQ15" i="9"/>
  <c r="AR16" i="9"/>
  <c r="AP16" i="9"/>
  <c r="AR17" i="9"/>
  <c r="AR18" i="9"/>
  <c r="AP18" i="9"/>
  <c r="AR21" i="9"/>
  <c r="AN21" i="9"/>
  <c r="AR22" i="9"/>
  <c r="AR23" i="9"/>
  <c r="AP23" i="9"/>
  <c r="AR24" i="9"/>
  <c r="AJ24" i="9"/>
  <c r="AR25" i="9"/>
  <c r="AM25" i="9" s="1"/>
  <c r="AR26" i="9"/>
  <c r="AN26" i="9"/>
  <c r="AR28" i="9"/>
  <c r="AO28" i="9"/>
  <c r="AR29" i="9"/>
  <c r="AR30" i="9"/>
  <c r="AN30" i="9"/>
  <c r="AR31" i="9"/>
  <c r="AM31" i="9"/>
  <c r="AR32" i="9"/>
  <c r="AL32" i="9" s="1"/>
  <c r="AR33" i="9"/>
  <c r="AP33" i="9"/>
  <c r="AR34" i="9"/>
  <c r="AJ34" i="9"/>
  <c r="AR37" i="9"/>
  <c r="AR38" i="9"/>
  <c r="AN38" i="9"/>
  <c r="AR39" i="9"/>
  <c r="AK39" i="9"/>
  <c r="AR40" i="9"/>
  <c r="AR41" i="9"/>
  <c r="AQ41" i="9"/>
  <c r="AR42" i="9"/>
  <c r="AP42" i="9"/>
  <c r="AR45" i="9"/>
  <c r="AO45" i="9" s="1"/>
  <c r="AR49" i="9"/>
  <c r="AO49" i="9"/>
  <c r="AR50" i="9"/>
  <c r="AP50" i="9"/>
  <c r="AR52" i="9"/>
  <c r="AO52" i="9" s="1"/>
  <c r="AR54" i="9"/>
  <c r="AO54" i="9"/>
  <c r="AR55" i="9"/>
  <c r="AL55" i="9"/>
  <c r="AR56" i="9"/>
  <c r="AR57" i="9"/>
  <c r="AM57" i="9"/>
  <c r="AR58" i="9"/>
  <c r="AI58" i="9"/>
  <c r="AR61" i="9"/>
  <c r="AN61" i="9" s="1"/>
  <c r="AR64" i="9"/>
  <c r="AI64" i="9"/>
  <c r="AR65" i="9"/>
  <c r="AQ65" i="9"/>
  <c r="AR66" i="9"/>
  <c r="AN66" i="9" s="1"/>
  <c r="AR70" i="9"/>
  <c r="AM70" i="9"/>
  <c r="AR71" i="9"/>
  <c r="AN71" i="9" s="1"/>
  <c r="AM71" i="9"/>
  <c r="AR72" i="9"/>
  <c r="AR73" i="9"/>
  <c r="AN73" i="9"/>
  <c r="AR74" i="9"/>
  <c r="AN74" i="9"/>
  <c r="AR78" i="9"/>
  <c r="AR79" i="9"/>
  <c r="AK79" i="9"/>
  <c r="AR80" i="9"/>
  <c r="AQ80" i="9"/>
  <c r="AR81" i="9"/>
  <c r="AM81" i="9" s="1"/>
  <c r="AR82" i="9"/>
  <c r="AI82" i="9"/>
  <c r="AP9" i="9"/>
  <c r="AO9" i="9"/>
  <c r="AQ56" i="9"/>
  <c r="AI70" i="9"/>
  <c r="AO22" i="9"/>
  <c r="AP40" i="9"/>
  <c r="AN40" i="9"/>
  <c r="AK40" i="9"/>
  <c r="AP71" i="9"/>
  <c r="AK71" i="9"/>
  <c r="AO71" i="9"/>
  <c r="AM22" i="9"/>
  <c r="AK22" i="9"/>
  <c r="AJ22" i="9"/>
  <c r="AL21" i="9"/>
  <c r="AM28" i="9"/>
  <c r="AK28" i="9"/>
  <c r="AM82" i="9"/>
  <c r="AP41" i="9"/>
  <c r="AN41" i="9"/>
  <c r="AM41" i="9"/>
  <c r="AL41" i="9"/>
  <c r="AK41" i="9"/>
  <c r="AJ41" i="9"/>
  <c r="AI22" i="9"/>
  <c r="AP35" i="9"/>
  <c r="AR12" i="9"/>
  <c r="AJ12" i="9" s="1"/>
  <c r="AR20" i="9"/>
  <c r="AI20" i="9"/>
  <c r="AR36" i="9"/>
  <c r="AI36" i="9" s="1"/>
  <c r="AR44" i="9"/>
  <c r="AO44" i="9"/>
  <c r="AR60" i="9"/>
  <c r="AL60" i="9"/>
  <c r="AR68" i="9"/>
  <c r="AL68" i="9" s="1"/>
  <c r="AR76" i="9"/>
  <c r="AN11" i="9"/>
  <c r="AN43" i="9"/>
  <c r="AL72" i="9"/>
  <c r="AR53" i="9"/>
  <c r="AJ53" i="9" s="1"/>
  <c r="AR69" i="9"/>
  <c r="AL69" i="9"/>
  <c r="AR77" i="9"/>
  <c r="AK77" i="9"/>
  <c r="AP11" i="9"/>
  <c r="AP43" i="9"/>
  <c r="AR6" i="9"/>
  <c r="AI6" i="9"/>
  <c r="AR14" i="9"/>
  <c r="AR46" i="9"/>
  <c r="AO46" i="9"/>
  <c r="AR62" i="9"/>
  <c r="AI31" i="9"/>
  <c r="AR7" i="9"/>
  <c r="AO7" i="9" s="1"/>
  <c r="AR47" i="9"/>
  <c r="AO47" i="9" s="1"/>
  <c r="AR63" i="9"/>
  <c r="AL63" i="9"/>
  <c r="AR8" i="9"/>
  <c r="AR48" i="9"/>
  <c r="AO48" i="9"/>
  <c r="AO41" i="9"/>
  <c r="AP27" i="9"/>
  <c r="AO11" i="9"/>
  <c r="AM21" i="9"/>
  <c r="AO35" i="9"/>
  <c r="AO43" i="9"/>
  <c r="AI11" i="9"/>
  <c r="AQ11" i="9"/>
  <c r="AO21" i="9"/>
  <c r="AI43" i="9"/>
  <c r="AQ43" i="9"/>
  <c r="AJ11" i="9"/>
  <c r="AP21" i="9"/>
  <c r="AJ35" i="9"/>
  <c r="AJ43" i="9"/>
  <c r="AJ67" i="9"/>
  <c r="AK11" i="9"/>
  <c r="AI21" i="9"/>
  <c r="AQ21" i="9"/>
  <c r="AK35" i="9"/>
  <c r="AK43" i="9"/>
  <c r="AL11" i="9"/>
  <c r="AJ21" i="9"/>
  <c r="AL43" i="9"/>
  <c r="AL28" i="9"/>
  <c r="AN82" i="9"/>
  <c r="AO31" i="9"/>
  <c r="AO55" i="9"/>
  <c r="AL35" i="9"/>
  <c r="AI55" i="9"/>
  <c r="AL79" i="9"/>
  <c r="AK21" i="9"/>
  <c r="AI40" i="9"/>
  <c r="AN28" i="9"/>
  <c r="AI35" i="9"/>
  <c r="AP30" i="9"/>
  <c r="AP31" i="9"/>
  <c r="AQ67" i="9"/>
  <c r="AQ30" i="9"/>
  <c r="AQ31" i="9"/>
  <c r="AI67" i="9"/>
  <c r="AJ30" i="9"/>
  <c r="AJ31" i="9"/>
  <c r="AI28" i="9"/>
  <c r="AK31" i="9"/>
  <c r="AK67" i="9"/>
  <c r="AQ28" i="9"/>
  <c r="AJ82" i="9"/>
  <c r="AL31" i="9"/>
  <c r="AQ35" i="9"/>
  <c r="AP55" i="9"/>
  <c r="AK82" i="9"/>
  <c r="AQ22" i="9"/>
  <c r="AL38" i="9"/>
  <c r="AQ17" i="9"/>
  <c r="AI17" i="9"/>
  <c r="AQ55" i="9"/>
  <c r="AO30" i="9"/>
  <c r="AK55" i="9"/>
  <c r="AK30" i="9"/>
  <c r="AJ55" i="9"/>
  <c r="AM55" i="9"/>
  <c r="AL30" i="9"/>
  <c r="AM10" i="9"/>
  <c r="AM34" i="9"/>
  <c r="AN55" i="9"/>
  <c r="AI9" i="9"/>
  <c r="AL19" i="9"/>
  <c r="AI30" i="9"/>
  <c r="AL82" i="9"/>
  <c r="AP82" i="9"/>
  <c r="AP67" i="9"/>
  <c r="AO82" i="9"/>
  <c r="AI42" i="9"/>
  <c r="AM30" i="9"/>
  <c r="AO38" i="9"/>
  <c r="AQ9" i="9"/>
  <c r="AQ72" i="9"/>
  <c r="AI27" i="9"/>
  <c r="AL52" i="9"/>
  <c r="AQ82" i="9"/>
  <c r="AN31" i="9"/>
  <c r="AI71" i="9"/>
  <c r="AJ38" i="9"/>
  <c r="AN51" i="9"/>
  <c r="AQ51" i="9"/>
  <c r="AK61" i="9"/>
  <c r="AK38" i="9"/>
  <c r="AL49" i="9"/>
  <c r="AL51" i="9"/>
  <c r="AO51" i="9"/>
  <c r="AP28" i="9"/>
  <c r="AP61" i="9"/>
  <c r="AJ15" i="9"/>
  <c r="AK18" i="9"/>
  <c r="AN18" i="9"/>
  <c r="AI54" i="9"/>
  <c r="AP65" i="9"/>
  <c r="AP54" i="9"/>
  <c r="AP74" i="9"/>
  <c r="AQ39" i="9"/>
  <c r="AL65" i="9"/>
  <c r="AJ28" i="9"/>
  <c r="AQ71" i="9"/>
  <c r="AQ38" i="9"/>
  <c r="AI65" i="9"/>
  <c r="AN79" i="9"/>
  <c r="AJ65" i="9"/>
  <c r="AO79" i="9"/>
  <c r="AJ80" i="9"/>
  <c r="AL29" i="9"/>
  <c r="AK17" i="9"/>
  <c r="AP69" i="9"/>
  <c r="AP38" i="9"/>
  <c r="AO69" i="9"/>
  <c r="AN77" i="9"/>
  <c r="AQ18" i="9"/>
  <c r="AI38" i="9"/>
  <c r="AM17" i="9"/>
  <c r="AJ77" i="9"/>
  <c r="AL80" i="9"/>
  <c r="AK80" i="9"/>
  <c r="AQ54" i="9"/>
  <c r="AL54" i="9"/>
  <c r="AJ18" i="9"/>
  <c r="AL70" i="9"/>
  <c r="AJ39" i="9"/>
  <c r="AO39" i="9"/>
  <c r="AN80" i="9"/>
  <c r="AK54" i="9"/>
  <c r="AL18" i="9"/>
  <c r="AO59" i="9"/>
  <c r="AN75" i="9"/>
  <c r="AO80" i="9"/>
  <c r="AM54" i="9"/>
  <c r="AM18" i="9"/>
  <c r="AJ66" i="9"/>
  <c r="AM80" i="9"/>
  <c r="AO77" i="9"/>
  <c r="AI80" i="9"/>
  <c r="AN54" i="9"/>
  <c r="AP66" i="9"/>
  <c r="AM79" i="9"/>
  <c r="AI18" i="9"/>
  <c r="AO18" i="9"/>
  <c r="AJ79" i="9"/>
  <c r="AL39" i="9"/>
  <c r="AJ54" i="9"/>
  <c r="AI39" i="9"/>
  <c r="AQ16" i="9"/>
  <c r="AJ69" i="9"/>
  <c r="AL50" i="9"/>
  <c r="AI26" i="9"/>
  <c r="AQ78" i="9"/>
  <c r="AK16" i="9"/>
  <c r="AP79" i="9"/>
  <c r="AM50" i="9"/>
  <c r="AO26" i="9"/>
  <c r="AK65" i="9"/>
  <c r="AM64" i="9"/>
  <c r="AP26" i="9"/>
  <c r="AI79" i="9"/>
  <c r="AM65" i="9"/>
  <c r="AQ59" i="9"/>
  <c r="AQ64" i="9"/>
  <c r="AP80" i="9"/>
  <c r="AM38" i="9"/>
  <c r="AJ26" i="9"/>
  <c r="AQ79" i="9"/>
  <c r="AM39" i="9"/>
  <c r="AN65" i="9"/>
  <c r="AK64" i="9"/>
  <c r="AP39" i="9"/>
  <c r="AO65" i="9"/>
  <c r="AK75" i="9"/>
  <c r="AI32" i="9"/>
  <c r="AJ78" i="9"/>
  <c r="AJ64" i="9"/>
  <c r="AJ16" i="9"/>
  <c r="AQ26" i="9"/>
  <c r="AN78" i="9"/>
  <c r="AL16" i="9"/>
  <c r="AK26" i="9"/>
  <c r="AO50" i="9"/>
  <c r="AO78" i="9"/>
  <c r="AO64" i="9"/>
  <c r="AM16" i="9"/>
  <c r="AN50" i="9"/>
  <c r="AL57" i="9"/>
  <c r="AI50" i="9"/>
  <c r="AK78" i="9"/>
  <c r="AP64" i="9"/>
  <c r="AO57" i="9"/>
  <c r="AN16" i="9"/>
  <c r="AM32" i="9"/>
  <c r="AQ50" i="9"/>
  <c r="AN35" i="9"/>
  <c r="AI59" i="9"/>
  <c r="AN64" i="9"/>
  <c r="AK51" i="9"/>
  <c r="AJ51" i="9"/>
  <c r="AI51" i="9"/>
  <c r="AP51" i="9"/>
  <c r="AP78" i="9"/>
  <c r="AL64" i="9"/>
  <c r="AJ49" i="9"/>
  <c r="AO16" i="9"/>
  <c r="AJ71" i="9"/>
  <c r="AQ81" i="9"/>
  <c r="AM26" i="9"/>
  <c r="AQ70" i="9"/>
  <c r="AJ50" i="9"/>
  <c r="AI16" i="9"/>
  <c r="AL26" i="9"/>
  <c r="AJ81" i="9"/>
  <c r="AJ70" i="9"/>
  <c r="AK50" i="9"/>
  <c r="AQ19" i="9"/>
  <c r="AK49" i="9"/>
  <c r="AK19" i="9"/>
  <c r="AO61" i="9"/>
  <c r="AI74" i="9"/>
  <c r="AQ61" i="9"/>
  <c r="AQ34" i="9"/>
  <c r="AP25" i="9"/>
  <c r="AM15" i="9"/>
  <c r="AQ74" i="9"/>
  <c r="AP57" i="9"/>
  <c r="AN49" i="9"/>
  <c r="AN42" i="9"/>
  <c r="AO25" i="9"/>
  <c r="AN32" i="9"/>
  <c r="AI15" i="9"/>
  <c r="AK70" i="9"/>
  <c r="AN34" i="9"/>
  <c r="AO74" i="9"/>
  <c r="AP34" i="9"/>
  <c r="AM49" i="9"/>
  <c r="AK24" i="9"/>
  <c r="AL67" i="9"/>
  <c r="AI61" i="9"/>
  <c r="AO42" i="9"/>
  <c r="AP19" i="9"/>
  <c r="AL61" i="9"/>
  <c r="AP10" i="9"/>
  <c r="AQ25" i="9"/>
  <c r="AN15" i="9"/>
  <c r="AJ74" i="9"/>
  <c r="AI57" i="9"/>
  <c r="AO34" i="9"/>
  <c r="AN67" i="9"/>
  <c r="AJ61" i="9"/>
  <c r="AJ75" i="9"/>
  <c r="AQ75" i="9"/>
  <c r="AO75" i="9"/>
  <c r="AI34" i="9"/>
  <c r="AP75" i="9"/>
  <c r="AQ73" i="9"/>
  <c r="AO15" i="9"/>
  <c r="AK74" i="9"/>
  <c r="AP49" i="9"/>
  <c r="AN70" i="9"/>
  <c r="AQ23" i="9"/>
  <c r="AM67" i="9"/>
  <c r="AL74" i="9"/>
  <c r="AI10" i="9"/>
  <c r="AK15" i="9"/>
  <c r="AL75" i="9"/>
  <c r="AJ19" i="9"/>
  <c r="AI19" i="9"/>
  <c r="AI24" i="9"/>
  <c r="AL15" i="9"/>
  <c r="AQ58" i="9"/>
  <c r="AI75" i="9"/>
  <c r="AJ57" i="9"/>
  <c r="AI23" i="9"/>
  <c r="AK34" i="9"/>
  <c r="AP15" i="9"/>
  <c r="AM74" i="9"/>
  <c r="AI49" i="9"/>
  <c r="AK10" i="9"/>
  <c r="AO70" i="9"/>
  <c r="AJ23" i="9"/>
  <c r="AM61" i="9"/>
  <c r="AN19" i="9"/>
  <c r="AL34" i="9"/>
  <c r="AL25" i="9"/>
  <c r="AQ49" i="9"/>
  <c r="AP72" i="9"/>
  <c r="AL10" i="9"/>
  <c r="AP70" i="9"/>
  <c r="AO73" i="9"/>
  <c r="AL58" i="9"/>
  <c r="AO33" i="9"/>
  <c r="AL24" i="9"/>
  <c r="AJ33" i="9"/>
  <c r="AK58" i="9"/>
  <c r="AM24" i="9"/>
  <c r="AK23" i="9"/>
  <c r="AO24" i="9"/>
  <c r="AQ45" i="9"/>
  <c r="AO13" i="9"/>
  <c r="AJ58" i="9"/>
  <c r="AL73" i="9"/>
  <c r="AJ73" i="9"/>
  <c r="AQ57" i="9"/>
  <c r="AK72" i="9"/>
  <c r="AM58" i="9"/>
  <c r="AQ42" i="9"/>
  <c r="AN10" i="9"/>
  <c r="AP32" i="9"/>
  <c r="AI41" i="9"/>
  <c r="AL23" i="9"/>
  <c r="AJ9" i="9"/>
  <c r="AP73" i="9"/>
  <c r="AI45" i="9"/>
  <c r="AM45" i="9"/>
  <c r="AI73" i="9"/>
  <c r="AK57" i="9"/>
  <c r="AL45" i="9"/>
  <c r="AJ72" i="9"/>
  <c r="AN58" i="9"/>
  <c r="AJ42" i="9"/>
  <c r="AO10" i="9"/>
  <c r="AQ32" i="9"/>
  <c r="AO23" i="9"/>
  <c r="AO32" i="9"/>
  <c r="AM23" i="9"/>
  <c r="AL33" i="9"/>
  <c r="AK9" i="9"/>
  <c r="AQ33" i="9"/>
  <c r="AP45" i="9"/>
  <c r="AK73" i="9"/>
  <c r="AN45" i="9"/>
  <c r="AM72" i="9"/>
  <c r="AO58" i="9"/>
  <c r="AK42" i="9"/>
  <c r="AJ32" i="9"/>
  <c r="AP24" i="9"/>
  <c r="AN23" i="9"/>
  <c r="AM33" i="9"/>
  <c r="AL9" i="9"/>
  <c r="AI33" i="9"/>
  <c r="AM73" i="9"/>
  <c r="AK45" i="9"/>
  <c r="AN72" i="9"/>
  <c r="AP58" i="9"/>
  <c r="AL42" i="9"/>
  <c r="AQ10" i="9"/>
  <c r="AK33" i="9"/>
  <c r="AK32" i="9"/>
  <c r="AQ24" i="9"/>
  <c r="AN13" i="9"/>
  <c r="AN33" i="9"/>
  <c r="AM9" i="9"/>
  <c r="AJ45" i="9"/>
  <c r="AP13" i="9"/>
  <c r="AN57" i="9"/>
  <c r="AM42" i="9"/>
  <c r="AN24" i="9"/>
  <c r="AN39" i="9"/>
  <c r="AM77" i="9"/>
  <c r="AI77" i="9"/>
  <c r="AM62" i="9"/>
  <c r="AK62" i="9"/>
  <c r="AJ62" i="9"/>
  <c r="AQ62" i="9"/>
  <c r="AI62" i="9"/>
  <c r="AN62" i="9"/>
  <c r="AP62" i="9"/>
  <c r="AO62" i="9"/>
  <c r="AN53" i="9"/>
  <c r="AK12" i="9"/>
  <c r="AM12" i="9"/>
  <c r="AL77" i="9"/>
  <c r="AQ8" i="9"/>
  <c r="AP8" i="9"/>
  <c r="AO8" i="9"/>
  <c r="AN8" i="9"/>
  <c r="AM8" i="9"/>
  <c r="AL8" i="9"/>
  <c r="AK8" i="9"/>
  <c r="AJ8" i="9"/>
  <c r="AK63" i="9"/>
  <c r="AJ63" i="9"/>
  <c r="AQ63" i="9"/>
  <c r="AI63" i="9"/>
  <c r="AP63" i="9"/>
  <c r="AO63" i="9"/>
  <c r="AM63" i="9"/>
  <c r="AN63" i="9"/>
  <c r="AN36" i="9"/>
  <c r="AM36" i="9"/>
  <c r="AL36" i="9"/>
  <c r="AK36" i="9"/>
  <c r="AJ36" i="9"/>
  <c r="AQ36" i="9"/>
  <c r="AP36" i="9"/>
  <c r="AO36" i="9"/>
  <c r="AJ7" i="9"/>
  <c r="AP7" i="9"/>
  <c r="AL7" i="9"/>
  <c r="AK69" i="9"/>
  <c r="AN69" i="9"/>
  <c r="AI8" i="9"/>
  <c r="AM69" i="9"/>
  <c r="AQ46" i="9"/>
  <c r="AI46" i="9"/>
  <c r="AP46" i="9"/>
  <c r="AN46" i="9"/>
  <c r="AM46" i="9"/>
  <c r="AL46" i="9"/>
  <c r="AK46" i="9"/>
  <c r="AJ46" i="9"/>
  <c r="AL62" i="9"/>
  <c r="AP47" i="9"/>
  <c r="AN47" i="9"/>
  <c r="AM47" i="9"/>
  <c r="AL47" i="9"/>
  <c r="AK47" i="9"/>
  <c r="AJ47" i="9"/>
  <c r="AI47" i="9"/>
  <c r="AQ47" i="9"/>
  <c r="AQ69" i="9"/>
  <c r="AP77" i="9"/>
  <c r="AQ14" i="9"/>
  <c r="AP14" i="9"/>
  <c r="AO14" i="9"/>
  <c r="AN14" i="9"/>
  <c r="AM14" i="9"/>
  <c r="AL14" i="9"/>
  <c r="AK14" i="9"/>
  <c r="AJ14" i="9"/>
  <c r="AK76" i="9"/>
  <c r="AJ76" i="9"/>
  <c r="AQ76" i="9"/>
  <c r="AI76" i="9"/>
  <c r="AP76" i="9"/>
  <c r="AO76" i="9"/>
  <c r="AN76" i="9"/>
  <c r="AM76" i="9"/>
  <c r="AL44" i="9"/>
  <c r="AK44" i="9"/>
  <c r="AJ44" i="9"/>
  <c r="AQ44" i="9"/>
  <c r="AI44" i="9"/>
  <c r="AP44" i="9"/>
  <c r="AN44" i="9"/>
  <c r="AM44" i="9"/>
  <c r="AQ77" i="9"/>
  <c r="AJ20" i="9"/>
  <c r="AQ20" i="9"/>
  <c r="AP20" i="9"/>
  <c r="AN20" i="9"/>
  <c r="AM20" i="9"/>
  <c r="AL20" i="9"/>
  <c r="AK20" i="9"/>
  <c r="AI69" i="9"/>
  <c r="AN48" i="9"/>
  <c r="AM48" i="9"/>
  <c r="AL48" i="9"/>
  <c r="AK48" i="9"/>
  <c r="AJ48" i="9"/>
  <c r="AQ48" i="9"/>
  <c r="AI48" i="9"/>
  <c r="AP48" i="9"/>
  <c r="AK6" i="9"/>
  <c r="AJ6" i="9"/>
  <c r="AQ6" i="9"/>
  <c r="AP6" i="9"/>
  <c r="AO6" i="9"/>
  <c r="AN6" i="9"/>
  <c r="AM6" i="9"/>
  <c r="AL6" i="9"/>
  <c r="AN68" i="9"/>
  <c r="AO68" i="9"/>
  <c r="AM68" i="9"/>
  <c r="AK68" i="9"/>
  <c r="AJ68" i="9"/>
  <c r="AQ68" i="9"/>
  <c r="AI68" i="9"/>
  <c r="AP68" i="9"/>
  <c r="AO20" i="9"/>
  <c r="AI14" i="9"/>
  <c r="AL76" i="9"/>
  <c r="AP60" i="9"/>
  <c r="AQ60" i="9"/>
  <c r="AO60" i="9"/>
  <c r="AN60" i="9"/>
  <c r="AM60" i="9"/>
  <c r="AK60" i="9"/>
  <c r="AJ60" i="9"/>
  <c r="AI60" i="9"/>
  <c r="C89" i="6"/>
  <c r="C90" i="8"/>
  <c r="C89" i="8"/>
  <c r="C88" i="8"/>
  <c r="C87" i="8"/>
  <c r="C85" i="8"/>
  <c r="C84" i="8"/>
  <c r="C86" i="8"/>
  <c r="U20" i="4"/>
  <c r="V20" i="4"/>
  <c r="U21" i="4"/>
  <c r="V21" i="4"/>
  <c r="U22" i="4"/>
  <c r="V22" i="4"/>
  <c r="U23" i="4"/>
  <c r="V23" i="4"/>
  <c r="U24" i="4"/>
  <c r="V24" i="4"/>
  <c r="U25" i="4"/>
  <c r="V25" i="4"/>
  <c r="U26" i="4"/>
  <c r="V26" i="4"/>
  <c r="K90" i="3"/>
  <c r="L90" i="3" s="1"/>
  <c r="H90" i="3"/>
  <c r="K70" i="3"/>
  <c r="K89" i="3"/>
  <c r="C88" i="6"/>
  <c r="H89" i="3"/>
  <c r="K73" i="3"/>
  <c r="L73" i="3" s="1"/>
  <c r="C72" i="6"/>
  <c r="H73" i="3"/>
  <c r="K65" i="3"/>
  <c r="C64" i="6"/>
  <c r="H65" i="3"/>
  <c r="K57" i="3"/>
  <c r="C56" i="6"/>
  <c r="K49" i="3"/>
  <c r="C48" i="6"/>
  <c r="H49" i="3"/>
  <c r="K41" i="3"/>
  <c r="C40" i="6"/>
  <c r="H41" i="3"/>
  <c r="K33" i="3"/>
  <c r="C32" i="6"/>
  <c r="H33" i="3"/>
  <c r="C24" i="6"/>
  <c r="H25" i="3"/>
  <c r="I25" i="3" s="1"/>
  <c r="K25" i="3"/>
  <c r="K17" i="3"/>
  <c r="C16" i="6"/>
  <c r="H17" i="3"/>
  <c r="K9" i="3"/>
  <c r="C8" i="6"/>
  <c r="H9" i="3"/>
  <c r="K81" i="3"/>
  <c r="C80" i="6"/>
  <c r="H81" i="3"/>
  <c r="H57" i="3"/>
  <c r="K72" i="3"/>
  <c r="L72" i="3" s="1"/>
  <c r="C71" i="6"/>
  <c r="K87" i="3"/>
  <c r="C86" i="6"/>
  <c r="K79" i="3"/>
  <c r="C78" i="6"/>
  <c r="K71" i="3"/>
  <c r="C70" i="6"/>
  <c r="K63" i="3"/>
  <c r="C62" i="6"/>
  <c r="K55" i="3"/>
  <c r="C54" i="6"/>
  <c r="K47" i="3"/>
  <c r="C46" i="6"/>
  <c r="K39" i="3"/>
  <c r="C38" i="6"/>
  <c r="K31" i="3"/>
  <c r="C30" i="6"/>
  <c r="K23" i="3"/>
  <c r="L23" i="3" s="1"/>
  <c r="C22" i="6"/>
  <c r="K15" i="3"/>
  <c r="C14" i="6"/>
  <c r="K7" i="3"/>
  <c r="C6" i="6"/>
  <c r="K88" i="3"/>
  <c r="L88" i="3" s="1"/>
  <c r="C87" i="6"/>
  <c r="K56" i="3"/>
  <c r="C55" i="6"/>
  <c r="K16" i="3"/>
  <c r="C15" i="6"/>
  <c r="K86" i="3"/>
  <c r="L86" i="3" s="1"/>
  <c r="C85" i="6"/>
  <c r="H78" i="3"/>
  <c r="C77" i="6"/>
  <c r="H70" i="3"/>
  <c r="C69" i="6"/>
  <c r="K62" i="3"/>
  <c r="C61" i="6"/>
  <c r="K54" i="3"/>
  <c r="C53" i="6"/>
  <c r="H46" i="3"/>
  <c r="C45" i="6"/>
  <c r="K38" i="3"/>
  <c r="L38" i="3" s="1"/>
  <c r="C37" i="6"/>
  <c r="K30" i="3"/>
  <c r="C29" i="6"/>
  <c r="K22" i="3"/>
  <c r="C21" i="6"/>
  <c r="K14" i="3"/>
  <c r="C13" i="6"/>
  <c r="K64" i="3"/>
  <c r="C63" i="6"/>
  <c r="K32" i="3"/>
  <c r="C31" i="6"/>
  <c r="K85" i="3"/>
  <c r="L85" i="3" s="1"/>
  <c r="C84" i="6"/>
  <c r="K77" i="3"/>
  <c r="C76" i="6"/>
  <c r="K69" i="3"/>
  <c r="C68" i="6"/>
  <c r="K61" i="3"/>
  <c r="L61" i="3" s="1"/>
  <c r="C60" i="6"/>
  <c r="K53" i="3"/>
  <c r="C52" i="6"/>
  <c r="K45" i="3"/>
  <c r="C44" i="6"/>
  <c r="K37" i="3"/>
  <c r="L37" i="3" s="1"/>
  <c r="C36" i="6"/>
  <c r="K29" i="3"/>
  <c r="C28" i="6"/>
  <c r="K21" i="3"/>
  <c r="C20" i="6"/>
  <c r="K13" i="3"/>
  <c r="L13" i="3" s="1"/>
  <c r="C12" i="6"/>
  <c r="K80" i="3"/>
  <c r="C79" i="6"/>
  <c r="K40" i="3"/>
  <c r="C39" i="6"/>
  <c r="K8" i="3"/>
  <c r="L8" i="3" s="1"/>
  <c r="C7" i="6"/>
  <c r="K84" i="3"/>
  <c r="C83" i="6"/>
  <c r="K76" i="3"/>
  <c r="C75" i="6"/>
  <c r="K68" i="3"/>
  <c r="L68" i="3" s="1"/>
  <c r="C67" i="6"/>
  <c r="K60" i="3"/>
  <c r="C59" i="6"/>
  <c r="K52" i="3"/>
  <c r="C51" i="6"/>
  <c r="K44" i="3"/>
  <c r="L44" i="3" s="1"/>
  <c r="C43" i="6"/>
  <c r="K36" i="3"/>
  <c r="C35" i="6"/>
  <c r="K28" i="3"/>
  <c r="C27" i="6"/>
  <c r="K20" i="3"/>
  <c r="L20" i="3" s="1"/>
  <c r="C19" i="6"/>
  <c r="K12" i="3"/>
  <c r="C11" i="6"/>
  <c r="K48" i="3"/>
  <c r="C47" i="6"/>
  <c r="K83" i="3"/>
  <c r="L83" i="3" s="1"/>
  <c r="C82" i="6"/>
  <c r="K75" i="3"/>
  <c r="C74" i="6"/>
  <c r="K67" i="3"/>
  <c r="C66" i="6"/>
  <c r="K59" i="3"/>
  <c r="C58" i="6"/>
  <c r="K51" i="3"/>
  <c r="C50" i="6"/>
  <c r="K43" i="3"/>
  <c r="C42" i="6"/>
  <c r="K35" i="3"/>
  <c r="L35" i="3" s="1"/>
  <c r="C34" i="6"/>
  <c r="K27" i="3"/>
  <c r="C26" i="6"/>
  <c r="K19" i="3"/>
  <c r="C18" i="6"/>
  <c r="K11" i="3"/>
  <c r="C10" i="6"/>
  <c r="H13" i="3"/>
  <c r="K24" i="3"/>
  <c r="C23" i="6"/>
  <c r="K6" i="3"/>
  <c r="C5" i="6"/>
  <c r="K82" i="3"/>
  <c r="C81" i="6"/>
  <c r="K74" i="3"/>
  <c r="C73" i="6"/>
  <c r="K66" i="3"/>
  <c r="C65" i="6"/>
  <c r="K58" i="3"/>
  <c r="C57" i="6"/>
  <c r="K50" i="3"/>
  <c r="C49" i="6"/>
  <c r="K42" i="3"/>
  <c r="C41" i="6"/>
  <c r="D41" i="6" s="1"/>
  <c r="K34" i="3"/>
  <c r="C33" i="6"/>
  <c r="K26" i="3"/>
  <c r="C25" i="6"/>
  <c r="K18" i="3"/>
  <c r="C17" i="6"/>
  <c r="E17" i="6" s="1"/>
  <c r="K10" i="3"/>
  <c r="C9" i="6"/>
  <c r="H6" i="3"/>
  <c r="H83" i="3"/>
  <c r="H75" i="3"/>
  <c r="H67" i="3"/>
  <c r="I67" i="3" s="1"/>
  <c r="H59" i="3"/>
  <c r="H51" i="3"/>
  <c r="H43" i="3"/>
  <c r="H35" i="3"/>
  <c r="H27" i="3"/>
  <c r="H19" i="3"/>
  <c r="I19" i="3" s="1"/>
  <c r="H11" i="3"/>
  <c r="K46" i="3"/>
  <c r="H82" i="3"/>
  <c r="H74" i="3"/>
  <c r="H66" i="3"/>
  <c r="H58" i="3"/>
  <c r="I58" i="3" s="1"/>
  <c r="H50" i="3"/>
  <c r="H42" i="3"/>
  <c r="H34" i="3"/>
  <c r="H26" i="3"/>
  <c r="H18" i="3"/>
  <c r="H10" i="3"/>
  <c r="I10" i="3" s="1"/>
  <c r="K78" i="3"/>
  <c r="H88" i="3"/>
  <c r="H80" i="3"/>
  <c r="H72" i="3"/>
  <c r="H64" i="3"/>
  <c r="H56" i="3"/>
  <c r="H48" i="3"/>
  <c r="H40" i="3"/>
  <c r="H32" i="3"/>
  <c r="H24" i="3"/>
  <c r="H16" i="3"/>
  <c r="H8" i="3"/>
  <c r="I8" i="3" s="1"/>
  <c r="H87" i="3"/>
  <c r="H79" i="3"/>
  <c r="H71" i="3"/>
  <c r="H63" i="3"/>
  <c r="H55" i="3"/>
  <c r="H47" i="3"/>
  <c r="I47" i="3" s="1"/>
  <c r="H39" i="3"/>
  <c r="H31" i="3"/>
  <c r="H23" i="3"/>
  <c r="H15" i="3"/>
  <c r="H7" i="3"/>
  <c r="H86" i="3"/>
  <c r="H62" i="3"/>
  <c r="H54" i="3"/>
  <c r="H38" i="3"/>
  <c r="H30" i="3"/>
  <c r="H22" i="3"/>
  <c r="H14" i="3"/>
  <c r="I14" i="3" s="1"/>
  <c r="H85" i="3"/>
  <c r="H77" i="3"/>
  <c r="H69" i="3"/>
  <c r="H61" i="3"/>
  <c r="H53" i="3"/>
  <c r="H45" i="3"/>
  <c r="I45" i="3" s="1"/>
  <c r="H37" i="3"/>
  <c r="H29" i="3"/>
  <c r="H21" i="3"/>
  <c r="H84" i="3"/>
  <c r="H76" i="3"/>
  <c r="H68" i="3"/>
  <c r="H60" i="3"/>
  <c r="H52" i="3"/>
  <c r="H44" i="3"/>
  <c r="H36" i="3"/>
  <c r="H28" i="3"/>
  <c r="H20" i="3"/>
  <c r="I20" i="3" s="1"/>
  <c r="H12" i="3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6" i="8"/>
  <c r="L23" i="1"/>
  <c r="B67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6" i="8"/>
  <c r="L31" i="1"/>
  <c r="L7" i="1"/>
  <c r="L15" i="1"/>
  <c r="G89" i="1"/>
  <c r="I90" i="8"/>
  <c r="G81" i="1"/>
  <c r="I82" i="8"/>
  <c r="G73" i="1"/>
  <c r="DI67" i="11" s="1"/>
  <c r="G65" i="1"/>
  <c r="I66" i="8" s="1"/>
  <c r="G57" i="1"/>
  <c r="DI51" i="11"/>
  <c r="DK51" i="11" s="1"/>
  <c r="G49" i="1"/>
  <c r="I50" i="8" s="1"/>
  <c r="G41" i="1"/>
  <c r="DI35" i="11"/>
  <c r="DK35" i="11"/>
  <c r="G33" i="1"/>
  <c r="I34" i="8"/>
  <c r="G25" i="1"/>
  <c r="I26" i="8" s="1"/>
  <c r="G17" i="1"/>
  <c r="M17" i="1"/>
  <c r="DL11" i="11" s="1"/>
  <c r="G9" i="1"/>
  <c r="I10" i="8" s="1"/>
  <c r="I58" i="8"/>
  <c r="B69" i="8"/>
  <c r="AS61" i="9"/>
  <c r="B84" i="8"/>
  <c r="AS76" i="9"/>
  <c r="B76" i="8"/>
  <c r="AS68" i="9"/>
  <c r="B68" i="8"/>
  <c r="AS60" i="9"/>
  <c r="B60" i="8"/>
  <c r="AS52" i="9"/>
  <c r="B75" i="8"/>
  <c r="AS67" i="9"/>
  <c r="B90" i="8"/>
  <c r="AS82" i="9"/>
  <c r="B82" i="8"/>
  <c r="AS74" i="9"/>
  <c r="B74" i="8"/>
  <c r="AS66" i="9"/>
  <c r="B66" i="8"/>
  <c r="AS58" i="9"/>
  <c r="B58" i="8"/>
  <c r="AS50" i="9"/>
  <c r="B85" i="8"/>
  <c r="AS77" i="9"/>
  <c r="B53" i="8"/>
  <c r="AS45" i="9"/>
  <c r="B59" i="8"/>
  <c r="AS51" i="9"/>
  <c r="B89" i="8"/>
  <c r="AS81" i="9"/>
  <c r="B81" i="8"/>
  <c r="AS73" i="9"/>
  <c r="B73" i="8"/>
  <c r="AS65" i="9"/>
  <c r="B65" i="8"/>
  <c r="AS57" i="9"/>
  <c r="B57" i="8"/>
  <c r="AS49" i="9"/>
  <c r="B77" i="8"/>
  <c r="AS69" i="9"/>
  <c r="B83" i="8"/>
  <c r="AS75" i="9"/>
  <c r="B88" i="8"/>
  <c r="AS80" i="9"/>
  <c r="B80" i="8"/>
  <c r="AS72" i="9"/>
  <c r="B72" i="8"/>
  <c r="AS64" i="9"/>
  <c r="B64" i="8"/>
  <c r="AS56" i="9"/>
  <c r="B56" i="8"/>
  <c r="AS48" i="9"/>
  <c r="B61" i="8"/>
  <c r="AS53" i="9"/>
  <c r="B87" i="8"/>
  <c r="AS79" i="9"/>
  <c r="B79" i="8"/>
  <c r="AS71" i="9"/>
  <c r="B71" i="8"/>
  <c r="AS63" i="9"/>
  <c r="B63" i="8"/>
  <c r="AS55" i="9"/>
  <c r="B55" i="8"/>
  <c r="AS47" i="9"/>
  <c r="B86" i="8"/>
  <c r="AS78" i="9"/>
  <c r="B78" i="8"/>
  <c r="AS70" i="9"/>
  <c r="B70" i="8"/>
  <c r="AS62" i="9"/>
  <c r="B62" i="8"/>
  <c r="AS54" i="9"/>
  <c r="B54" i="8"/>
  <c r="AS46" i="9"/>
  <c r="L87" i="1"/>
  <c r="L79" i="1"/>
  <c r="L71" i="1"/>
  <c r="L63" i="1"/>
  <c r="L55" i="1"/>
  <c r="L47" i="1"/>
  <c r="L39" i="1"/>
  <c r="G85" i="1"/>
  <c r="E85" i="6"/>
  <c r="F85" i="6"/>
  <c r="G85" i="6" s="1"/>
  <c r="G77" i="1"/>
  <c r="M77" i="1" s="1"/>
  <c r="DL71" i="11" s="1"/>
  <c r="G69" i="1"/>
  <c r="M69" i="1" s="1"/>
  <c r="DL63" i="11" s="1"/>
  <c r="G61" i="1"/>
  <c r="G53" i="1"/>
  <c r="E53" i="6"/>
  <c r="F53" i="6" s="1"/>
  <c r="G53" i="6" s="1"/>
  <c r="G45" i="1"/>
  <c r="DI39" i="11" s="1"/>
  <c r="DK39" i="11" s="1"/>
  <c r="G37" i="1"/>
  <c r="DI31" i="11" s="1"/>
  <c r="DK31" i="11" s="1"/>
  <c r="G29" i="1"/>
  <c r="DI23" i="11" s="1"/>
  <c r="DK23" i="11" s="1"/>
  <c r="G21" i="1"/>
  <c r="E21" i="6" s="1"/>
  <c r="F21" i="6" s="1"/>
  <c r="G21" i="6" s="1"/>
  <c r="G13" i="1"/>
  <c r="E13" i="6"/>
  <c r="F13" i="6"/>
  <c r="G13" i="6" s="1"/>
  <c r="G14" i="8" s="1"/>
  <c r="H14" i="8" s="1"/>
  <c r="G20" i="1"/>
  <c r="H20" i="1"/>
  <c r="K21" i="8"/>
  <c r="G86" i="1"/>
  <c r="G78" i="1"/>
  <c r="M79" i="3" s="1"/>
  <c r="N79" i="3" s="1"/>
  <c r="O79" i="3" s="1"/>
  <c r="Q79" i="3" s="1"/>
  <c r="G70" i="1"/>
  <c r="D70" i="6"/>
  <c r="G62" i="1"/>
  <c r="DI56" i="11" s="1"/>
  <c r="DK56" i="11" s="1"/>
  <c r="G54" i="1"/>
  <c r="DI48" i="11" s="1"/>
  <c r="DK48" i="11" s="1"/>
  <c r="G46" i="1"/>
  <c r="DI40" i="11" s="1"/>
  <c r="DK40" i="11" s="1"/>
  <c r="G38" i="1"/>
  <c r="DI32" i="11" s="1"/>
  <c r="DK32" i="11" s="1"/>
  <c r="G30" i="1"/>
  <c r="M30" i="1" s="1"/>
  <c r="DL24" i="11" s="1"/>
  <c r="G22" i="1"/>
  <c r="G14" i="1"/>
  <c r="M14" i="1" s="1"/>
  <c r="DL8" i="11" s="1"/>
  <c r="G6" i="1"/>
  <c r="M6" i="1" s="1"/>
  <c r="G36" i="1"/>
  <c r="DI30" i="11" s="1"/>
  <c r="DK30" i="11" s="1"/>
  <c r="I83" i="6"/>
  <c r="L84" i="3"/>
  <c r="I84" i="3"/>
  <c r="I36" i="3"/>
  <c r="L36" i="3"/>
  <c r="G36" i="4"/>
  <c r="F59" i="5"/>
  <c r="B24" i="4"/>
  <c r="C60" i="3"/>
  <c r="D60" i="3"/>
  <c r="F19" i="5"/>
  <c r="C20" i="3"/>
  <c r="D20" i="3"/>
  <c r="D58" i="1"/>
  <c r="I59" i="3"/>
  <c r="L59" i="3"/>
  <c r="L19" i="3"/>
  <c r="G19" i="4"/>
  <c r="F74" i="5"/>
  <c r="B39" i="4"/>
  <c r="C75" i="3"/>
  <c r="D75" i="3" s="1"/>
  <c r="F10" i="5"/>
  <c r="C11" i="3"/>
  <c r="D11" i="3"/>
  <c r="L66" i="3"/>
  <c r="I66" i="3"/>
  <c r="L58" i="3"/>
  <c r="L50" i="3"/>
  <c r="I50" i="3"/>
  <c r="I42" i="3"/>
  <c r="L42" i="3"/>
  <c r="I34" i="3"/>
  <c r="L34" i="3"/>
  <c r="I26" i="3"/>
  <c r="L26" i="3"/>
  <c r="L18" i="3"/>
  <c r="I18" i="3"/>
  <c r="L10" i="3"/>
  <c r="B88" i="7"/>
  <c r="M85" i="6"/>
  <c r="G50" i="4"/>
  <c r="G42" i="4"/>
  <c r="G34" i="4"/>
  <c r="G26" i="4"/>
  <c r="W26" i="4"/>
  <c r="G18" i="4"/>
  <c r="B54" i="4"/>
  <c r="C90" i="3"/>
  <c r="D90" i="3" s="1"/>
  <c r="F81" i="5"/>
  <c r="B46" i="4"/>
  <c r="C82" i="3"/>
  <c r="D82" i="3"/>
  <c r="F73" i="5"/>
  <c r="B38" i="4"/>
  <c r="C74" i="3"/>
  <c r="D74" i="3" s="1"/>
  <c r="F65" i="5"/>
  <c r="B30" i="4"/>
  <c r="C66" i="3"/>
  <c r="D66" i="3" s="1"/>
  <c r="F57" i="5"/>
  <c r="B22" i="4"/>
  <c r="C58" i="3"/>
  <c r="D58" i="3"/>
  <c r="F49" i="5"/>
  <c r="B14" i="4"/>
  <c r="C50" i="3"/>
  <c r="D50" i="3" s="1"/>
  <c r="F41" i="5"/>
  <c r="B6" i="4"/>
  <c r="C42" i="3"/>
  <c r="D42" i="3" s="1"/>
  <c r="F42" i="3" s="1"/>
  <c r="F33" i="5"/>
  <c r="C34" i="3"/>
  <c r="D34" i="3" s="1"/>
  <c r="F25" i="5"/>
  <c r="C26" i="3"/>
  <c r="D26" i="3" s="1"/>
  <c r="F17" i="5"/>
  <c r="C18" i="3"/>
  <c r="D18" i="3" s="1"/>
  <c r="F18" i="3" s="1"/>
  <c r="F9" i="5"/>
  <c r="C10" i="3"/>
  <c r="D10" i="3" s="1"/>
  <c r="I68" i="3"/>
  <c r="B90" i="7"/>
  <c r="M87" i="6"/>
  <c r="G52" i="4"/>
  <c r="F51" i="5"/>
  <c r="B16" i="4"/>
  <c r="C52" i="3"/>
  <c r="D52" i="3" s="1"/>
  <c r="D82" i="1"/>
  <c r="I83" i="3"/>
  <c r="B89" i="7"/>
  <c r="M86" i="6" s="1"/>
  <c r="G51" i="4"/>
  <c r="F5" i="5"/>
  <c r="C6" i="3"/>
  <c r="D6" i="3" s="1"/>
  <c r="F34" i="5"/>
  <c r="C35" i="3"/>
  <c r="D35" i="3" s="1"/>
  <c r="I88" i="6"/>
  <c r="I89" i="3"/>
  <c r="L89" i="3"/>
  <c r="I49" i="3"/>
  <c r="L49" i="3"/>
  <c r="L33" i="3"/>
  <c r="I33" i="3"/>
  <c r="L25" i="3"/>
  <c r="I17" i="3"/>
  <c r="L17" i="3"/>
  <c r="I9" i="3"/>
  <c r="L9" i="3"/>
  <c r="D84" i="1"/>
  <c r="B87" i="7"/>
  <c r="M84" i="6"/>
  <c r="G49" i="4"/>
  <c r="G41" i="4"/>
  <c r="D68" i="1"/>
  <c r="G33" i="4"/>
  <c r="D60" i="1"/>
  <c r="G25" i="4"/>
  <c r="W25" i="4" s="1"/>
  <c r="D52" i="1"/>
  <c r="G17" i="4"/>
  <c r="L88" i="1"/>
  <c r="F88" i="5"/>
  <c r="C89" i="3"/>
  <c r="D89" i="3" s="1"/>
  <c r="B53" i="4"/>
  <c r="F80" i="5"/>
  <c r="B45" i="4"/>
  <c r="C81" i="3"/>
  <c r="D81" i="3"/>
  <c r="F72" i="5"/>
  <c r="B37" i="4"/>
  <c r="C73" i="3"/>
  <c r="D73" i="3"/>
  <c r="F64" i="5"/>
  <c r="B29" i="4"/>
  <c r="C65" i="3"/>
  <c r="D65" i="3" s="1"/>
  <c r="L56" i="1"/>
  <c r="F56" i="5"/>
  <c r="B21" i="4"/>
  <c r="C57" i="3"/>
  <c r="D57" i="3" s="1"/>
  <c r="L48" i="1"/>
  <c r="F48" i="5"/>
  <c r="B13" i="4"/>
  <c r="C49" i="3"/>
  <c r="D49" i="3"/>
  <c r="F40" i="5"/>
  <c r="B5" i="4"/>
  <c r="C41" i="3"/>
  <c r="D41" i="3"/>
  <c r="F32" i="5"/>
  <c r="C33" i="3"/>
  <c r="D33" i="3" s="1"/>
  <c r="L24" i="1"/>
  <c r="F24" i="5"/>
  <c r="C25" i="3"/>
  <c r="D25" i="3" s="1"/>
  <c r="F16" i="5"/>
  <c r="C17" i="3"/>
  <c r="D17" i="3" s="1"/>
  <c r="F8" i="5"/>
  <c r="C9" i="3"/>
  <c r="D9" i="3" s="1"/>
  <c r="I52" i="3"/>
  <c r="L52" i="3"/>
  <c r="G20" i="4"/>
  <c r="W20" i="4" s="1"/>
  <c r="F43" i="5"/>
  <c r="B8" i="4"/>
  <c r="C44" i="3"/>
  <c r="D44" i="3"/>
  <c r="I43" i="3"/>
  <c r="L43" i="3"/>
  <c r="J62" i="1"/>
  <c r="G27" i="4"/>
  <c r="F50" i="5"/>
  <c r="B15" i="4"/>
  <c r="C51" i="3"/>
  <c r="D51" i="3" s="1"/>
  <c r="I89" i="6"/>
  <c r="I90" i="3"/>
  <c r="I73" i="3"/>
  <c r="I87" i="6"/>
  <c r="I88" i="3"/>
  <c r="L64" i="3"/>
  <c r="I64" i="3"/>
  <c r="I48" i="3"/>
  <c r="L48" i="3"/>
  <c r="L32" i="3"/>
  <c r="I32" i="3"/>
  <c r="G32" i="4"/>
  <c r="G83" i="1"/>
  <c r="G67" i="1"/>
  <c r="G51" i="1"/>
  <c r="DI45" i="11" s="1"/>
  <c r="G35" i="1"/>
  <c r="DI29" i="11" s="1"/>
  <c r="DK29" i="11"/>
  <c r="G19" i="1"/>
  <c r="M19" i="1" s="1"/>
  <c r="DL13" i="11" s="1"/>
  <c r="G11" i="1"/>
  <c r="I12" i="8"/>
  <c r="F87" i="5"/>
  <c r="B52" i="4"/>
  <c r="C88" i="3"/>
  <c r="D88" i="3"/>
  <c r="F79" i="5"/>
  <c r="B44" i="4"/>
  <c r="C80" i="3"/>
  <c r="D80" i="3" s="1"/>
  <c r="F71" i="5"/>
  <c r="B36" i="4"/>
  <c r="C72" i="3"/>
  <c r="D72" i="3"/>
  <c r="F63" i="5"/>
  <c r="B28" i="4"/>
  <c r="C64" i="3"/>
  <c r="D64" i="3"/>
  <c r="F55" i="5"/>
  <c r="B20" i="4"/>
  <c r="C56" i="3"/>
  <c r="D56" i="3" s="1"/>
  <c r="F47" i="5"/>
  <c r="B12" i="4"/>
  <c r="C48" i="3"/>
  <c r="D48" i="3"/>
  <c r="F39" i="5"/>
  <c r="C40" i="3"/>
  <c r="D40" i="3"/>
  <c r="F31" i="5"/>
  <c r="C32" i="3"/>
  <c r="D32" i="3"/>
  <c r="F23" i="5"/>
  <c r="C24" i="3"/>
  <c r="D24" i="3"/>
  <c r="F15" i="5"/>
  <c r="C16" i="3"/>
  <c r="D16" i="3"/>
  <c r="F7" i="5"/>
  <c r="C8" i="3"/>
  <c r="D8" i="3"/>
  <c r="I44" i="3"/>
  <c r="G44" i="4"/>
  <c r="F75" i="5"/>
  <c r="B40" i="4"/>
  <c r="C76" i="3"/>
  <c r="D76" i="3"/>
  <c r="F35" i="5"/>
  <c r="C36" i="3"/>
  <c r="D36" i="3" s="1"/>
  <c r="F36" i="3" s="1"/>
  <c r="L6" i="3"/>
  <c r="I6" i="3"/>
  <c r="L51" i="3"/>
  <c r="I51" i="3"/>
  <c r="L11" i="3"/>
  <c r="I11" i="3"/>
  <c r="F58" i="5"/>
  <c r="B23" i="4"/>
  <c r="C59" i="3"/>
  <c r="D59" i="3" s="1"/>
  <c r="F42" i="5"/>
  <c r="B7" i="4"/>
  <c r="C43" i="3"/>
  <c r="D43" i="3"/>
  <c r="I74" i="3"/>
  <c r="L74" i="3"/>
  <c r="L65" i="3"/>
  <c r="I65" i="3"/>
  <c r="L80" i="3"/>
  <c r="I80" i="3"/>
  <c r="I72" i="3"/>
  <c r="L56" i="3"/>
  <c r="I56" i="3"/>
  <c r="L40" i="3"/>
  <c r="I40" i="3"/>
  <c r="I24" i="3"/>
  <c r="L24" i="3"/>
  <c r="I16" i="3"/>
  <c r="L16" i="3"/>
  <c r="B86" i="7"/>
  <c r="M83" i="6"/>
  <c r="G48" i="4"/>
  <c r="G40" i="4"/>
  <c r="G24" i="4"/>
  <c r="W24" i="4" s="1"/>
  <c r="D76" i="1"/>
  <c r="G75" i="1"/>
  <c r="DI69" i="11"/>
  <c r="DK69" i="11" s="1"/>
  <c r="G59" i="1"/>
  <c r="G43" i="1"/>
  <c r="DI37" i="11" s="1"/>
  <c r="DK37" i="11" s="1"/>
  <c r="G27" i="1"/>
  <c r="M27" i="1" s="1"/>
  <c r="DL21" i="11" s="1"/>
  <c r="DN21" i="11" s="1"/>
  <c r="I86" i="6"/>
  <c r="I87" i="3"/>
  <c r="L87" i="3"/>
  <c r="L79" i="3"/>
  <c r="I79" i="3"/>
  <c r="L71" i="3"/>
  <c r="I71" i="3"/>
  <c r="I63" i="3"/>
  <c r="L63" i="3"/>
  <c r="I55" i="3"/>
  <c r="L55" i="3"/>
  <c r="L47" i="3"/>
  <c r="L39" i="3"/>
  <c r="I39" i="3"/>
  <c r="I31" i="3"/>
  <c r="L31" i="3"/>
  <c r="I23" i="3"/>
  <c r="I15" i="3"/>
  <c r="L15" i="3"/>
  <c r="L7" i="3"/>
  <c r="I7" i="3"/>
  <c r="G47" i="4"/>
  <c r="G39" i="4"/>
  <c r="G31" i="4"/>
  <c r="G23" i="4"/>
  <c r="W23" i="4" s="1"/>
  <c r="L5" i="1"/>
  <c r="L82" i="1"/>
  <c r="L74" i="1"/>
  <c r="L66" i="1"/>
  <c r="L58" i="1"/>
  <c r="L50" i="1"/>
  <c r="G42" i="1"/>
  <c r="G34" i="1"/>
  <c r="DI28" i="11" s="1"/>
  <c r="G26" i="1"/>
  <c r="G18" i="1"/>
  <c r="G10" i="1"/>
  <c r="I11" i="8" s="1"/>
  <c r="F86" i="5"/>
  <c r="B51" i="4"/>
  <c r="C87" i="3"/>
  <c r="D87" i="3" s="1"/>
  <c r="F78" i="5"/>
  <c r="B43" i="4"/>
  <c r="C79" i="3"/>
  <c r="D79" i="3"/>
  <c r="F70" i="5"/>
  <c r="B35" i="4"/>
  <c r="C71" i="3"/>
  <c r="D71" i="3" s="1"/>
  <c r="F62" i="5"/>
  <c r="B27" i="4"/>
  <c r="C63" i="3"/>
  <c r="D63" i="3" s="1"/>
  <c r="F54" i="5"/>
  <c r="B19" i="4"/>
  <c r="C55" i="3"/>
  <c r="D55" i="3"/>
  <c r="F46" i="5"/>
  <c r="B11" i="4"/>
  <c r="C47" i="3"/>
  <c r="D47" i="3" s="1"/>
  <c r="F38" i="5"/>
  <c r="C39" i="3"/>
  <c r="D39" i="3"/>
  <c r="F30" i="5"/>
  <c r="C31" i="3"/>
  <c r="D31" i="3" s="1"/>
  <c r="F22" i="5"/>
  <c r="C23" i="3"/>
  <c r="D23" i="3"/>
  <c r="F14" i="5"/>
  <c r="C15" i="3"/>
  <c r="D15" i="3" s="1"/>
  <c r="F6" i="5"/>
  <c r="C7" i="3"/>
  <c r="D7" i="3"/>
  <c r="I60" i="3"/>
  <c r="L60" i="3"/>
  <c r="L12" i="3"/>
  <c r="I12" i="3"/>
  <c r="F67" i="5"/>
  <c r="B32" i="4"/>
  <c r="C68" i="3"/>
  <c r="D68" i="3"/>
  <c r="F11" i="5"/>
  <c r="C12" i="3"/>
  <c r="D12" i="3"/>
  <c r="D66" i="1"/>
  <c r="L67" i="3"/>
  <c r="L27" i="3"/>
  <c r="I27" i="3"/>
  <c r="G35" i="4"/>
  <c r="F66" i="5"/>
  <c r="B31" i="4"/>
  <c r="C67" i="3"/>
  <c r="D67" i="3" s="1"/>
  <c r="F26" i="5"/>
  <c r="C27" i="3"/>
  <c r="D27" i="3"/>
  <c r="I82" i="3"/>
  <c r="L82" i="3"/>
  <c r="L57" i="3"/>
  <c r="I57" i="3"/>
  <c r="L78" i="3"/>
  <c r="I78" i="3"/>
  <c r="L54" i="3"/>
  <c r="I54" i="3"/>
  <c r="I22" i="3"/>
  <c r="L22" i="3"/>
  <c r="G46" i="4"/>
  <c r="G22" i="4"/>
  <c r="W22" i="4" s="1"/>
  <c r="H81" i="1"/>
  <c r="E81" i="6"/>
  <c r="F81" i="6"/>
  <c r="G81" i="6"/>
  <c r="G82" i="8" s="1"/>
  <c r="H82" i="8" s="1"/>
  <c r="M82" i="3"/>
  <c r="N82" i="3" s="1"/>
  <c r="O82" i="3" s="1"/>
  <c r="Q82" i="3" s="1"/>
  <c r="D81" i="6"/>
  <c r="E65" i="6"/>
  <c r="F65" i="6" s="1"/>
  <c r="G65" i="6" s="1"/>
  <c r="G66" i="8" s="1"/>
  <c r="H66" i="8" s="1"/>
  <c r="F85" i="5"/>
  <c r="C86" i="3"/>
  <c r="D86" i="3" s="1"/>
  <c r="B50" i="4"/>
  <c r="F77" i="5"/>
  <c r="C78" i="3"/>
  <c r="D78" i="3" s="1"/>
  <c r="B42" i="4"/>
  <c r="F69" i="5"/>
  <c r="C70" i="3"/>
  <c r="D70" i="3"/>
  <c r="B34" i="4"/>
  <c r="F61" i="5"/>
  <c r="B26" i="4"/>
  <c r="C62" i="3"/>
  <c r="D62" i="3" s="1"/>
  <c r="J53" i="1"/>
  <c r="F53" i="5"/>
  <c r="B18" i="4"/>
  <c r="C54" i="3"/>
  <c r="D54" i="3" s="1"/>
  <c r="E54" i="3" s="1"/>
  <c r="F45" i="5"/>
  <c r="B10" i="4"/>
  <c r="C46" i="3"/>
  <c r="D46" i="3" s="1"/>
  <c r="F37" i="5"/>
  <c r="C38" i="3"/>
  <c r="D38" i="3" s="1"/>
  <c r="F29" i="5"/>
  <c r="C30" i="3"/>
  <c r="D30" i="3" s="1"/>
  <c r="F21" i="5"/>
  <c r="C22" i="3"/>
  <c r="D22" i="3" s="1"/>
  <c r="F13" i="5"/>
  <c r="C14" i="3"/>
  <c r="D14" i="3" s="1"/>
  <c r="L80" i="1"/>
  <c r="L76" i="3"/>
  <c r="I76" i="3"/>
  <c r="L28" i="3"/>
  <c r="I28" i="3"/>
  <c r="G28" i="4"/>
  <c r="F83" i="5"/>
  <c r="B48" i="4"/>
  <c r="C84" i="3"/>
  <c r="D84" i="3"/>
  <c r="F27" i="5"/>
  <c r="C28" i="3"/>
  <c r="D28" i="3"/>
  <c r="D74" i="1"/>
  <c r="L75" i="3"/>
  <c r="I75" i="3"/>
  <c r="I35" i="3"/>
  <c r="G43" i="4"/>
  <c r="F82" i="5"/>
  <c r="B47" i="4"/>
  <c r="C83" i="3"/>
  <c r="D83" i="3"/>
  <c r="F18" i="5"/>
  <c r="C19" i="3"/>
  <c r="D19" i="3" s="1"/>
  <c r="L81" i="3"/>
  <c r="I81" i="3"/>
  <c r="L41" i="3"/>
  <c r="I41" i="3"/>
  <c r="I85" i="6"/>
  <c r="I86" i="3"/>
  <c r="L70" i="3"/>
  <c r="I70" i="3"/>
  <c r="I62" i="3"/>
  <c r="L62" i="3"/>
  <c r="I46" i="3"/>
  <c r="L46" i="3"/>
  <c r="I38" i="3"/>
  <c r="I30" i="3"/>
  <c r="L30" i="3"/>
  <c r="L14" i="3"/>
  <c r="B92" i="7"/>
  <c r="M89" i="6"/>
  <c r="G54" i="4"/>
  <c r="G38" i="4"/>
  <c r="G30" i="4"/>
  <c r="H89" i="1"/>
  <c r="K90" i="8"/>
  <c r="D89" i="6"/>
  <c r="M90" i="3"/>
  <c r="N90" i="3"/>
  <c r="O90" i="3" s="1"/>
  <c r="Q90" i="3" s="1"/>
  <c r="H73" i="1"/>
  <c r="K74" i="8"/>
  <c r="E73" i="6"/>
  <c r="F73" i="6"/>
  <c r="G73" i="6" s="1"/>
  <c r="G74" i="8" s="1"/>
  <c r="H74" i="8" s="1"/>
  <c r="H57" i="1"/>
  <c r="K58" i="8" s="1"/>
  <c r="E57" i="6"/>
  <c r="F57" i="6" s="1"/>
  <c r="G57" i="6" s="1"/>
  <c r="M58" i="3"/>
  <c r="N58" i="3"/>
  <c r="O58" i="3" s="1"/>
  <c r="Q58" i="3" s="1"/>
  <c r="I84" i="6"/>
  <c r="I85" i="3"/>
  <c r="L77" i="3"/>
  <c r="I77" i="3"/>
  <c r="L69" i="3"/>
  <c r="I69" i="3"/>
  <c r="I61" i="3"/>
  <c r="I53" i="3"/>
  <c r="L53" i="3"/>
  <c r="L45" i="3"/>
  <c r="I37" i="3"/>
  <c r="I29" i="3"/>
  <c r="L29" i="3"/>
  <c r="I21" i="3"/>
  <c r="L21" i="3"/>
  <c r="I13" i="3"/>
  <c r="B91" i="7"/>
  <c r="M88" i="6" s="1"/>
  <c r="G53" i="4"/>
  <c r="G45" i="4"/>
  <c r="J72" i="1"/>
  <c r="G37" i="4"/>
  <c r="G29" i="4"/>
  <c r="J29" i="4" s="1"/>
  <c r="G21" i="4"/>
  <c r="W21" i="4" s="1"/>
  <c r="F84" i="5"/>
  <c r="B49" i="4"/>
  <c r="C85" i="3"/>
  <c r="D85" i="3"/>
  <c r="F76" i="5"/>
  <c r="B41" i="4"/>
  <c r="C77" i="3"/>
  <c r="D77" i="3"/>
  <c r="F68" i="5"/>
  <c r="B33" i="4"/>
  <c r="C69" i="3"/>
  <c r="D69" i="3" s="1"/>
  <c r="F60" i="5"/>
  <c r="B25" i="4"/>
  <c r="C61" i="3"/>
  <c r="D61" i="3"/>
  <c r="F52" i="5"/>
  <c r="C53" i="3"/>
  <c r="D53" i="3"/>
  <c r="B17" i="4"/>
  <c r="F44" i="5"/>
  <c r="B9" i="4"/>
  <c r="C45" i="3"/>
  <c r="D45" i="3" s="1"/>
  <c r="F45" i="3" s="1"/>
  <c r="F36" i="5"/>
  <c r="C37" i="3"/>
  <c r="D37" i="3" s="1"/>
  <c r="F28" i="5"/>
  <c r="C29" i="3"/>
  <c r="D29" i="3" s="1"/>
  <c r="F20" i="5"/>
  <c r="C21" i="3"/>
  <c r="D21" i="3" s="1"/>
  <c r="F12" i="5"/>
  <c r="C13" i="3"/>
  <c r="D13" i="3" s="1"/>
  <c r="L16" i="1"/>
  <c r="G88" i="1"/>
  <c r="G80" i="1"/>
  <c r="G72" i="1"/>
  <c r="G64" i="1"/>
  <c r="G56" i="1"/>
  <c r="G48" i="1"/>
  <c r="DI42" i="11"/>
  <c r="G40" i="1"/>
  <c r="I41" i="8" s="1"/>
  <c r="G32" i="1"/>
  <c r="DI26" i="11" s="1"/>
  <c r="DK26" i="11" s="1"/>
  <c r="G24" i="1"/>
  <c r="DI18" i="11"/>
  <c r="DK18" i="11"/>
  <c r="G16" i="1"/>
  <c r="DI10" i="11"/>
  <c r="G8" i="1"/>
  <c r="D80" i="1"/>
  <c r="H46" i="1"/>
  <c r="K47" i="8" s="1"/>
  <c r="J87" i="1"/>
  <c r="J79" i="1"/>
  <c r="J71" i="1"/>
  <c r="J63" i="1"/>
  <c r="J55" i="1"/>
  <c r="D78" i="1"/>
  <c r="D70" i="1"/>
  <c r="G84" i="1"/>
  <c r="DI78" i="11" s="1"/>
  <c r="DK78" i="11" s="1"/>
  <c r="G76" i="1"/>
  <c r="DI70" i="11" s="1"/>
  <c r="G68" i="1"/>
  <c r="G60" i="1"/>
  <c r="G52" i="1"/>
  <c r="M52" i="1" s="1"/>
  <c r="DI46" i="11"/>
  <c r="G44" i="1"/>
  <c r="DI38" i="11" s="1"/>
  <c r="G28" i="1"/>
  <c r="DI22" i="11" s="1"/>
  <c r="DK22" i="11" s="1"/>
  <c r="G12" i="1"/>
  <c r="I13" i="8" s="1"/>
  <c r="G50" i="1"/>
  <c r="M85" i="1"/>
  <c r="DL79" i="11" s="1"/>
  <c r="DN79" i="11" s="1"/>
  <c r="L81" i="1"/>
  <c r="J81" i="1"/>
  <c r="M81" i="1"/>
  <c r="DL75" i="11" s="1"/>
  <c r="L57" i="1"/>
  <c r="J57" i="1"/>
  <c r="M57" i="1"/>
  <c r="DL51" i="11"/>
  <c r="DN51" i="11" s="1"/>
  <c r="L33" i="1"/>
  <c r="L17" i="1"/>
  <c r="J56" i="1"/>
  <c r="L89" i="1"/>
  <c r="J89" i="1"/>
  <c r="M89" i="1"/>
  <c r="L73" i="1"/>
  <c r="J73" i="1"/>
  <c r="L65" i="1"/>
  <c r="J65" i="1"/>
  <c r="M65" i="1"/>
  <c r="DL59" i="11" s="1"/>
  <c r="L49" i="1"/>
  <c r="L41" i="1"/>
  <c r="L25" i="1"/>
  <c r="L9" i="1"/>
  <c r="J78" i="1"/>
  <c r="D83" i="1"/>
  <c r="D75" i="1"/>
  <c r="D67" i="1"/>
  <c r="D59" i="1"/>
  <c r="G5" i="1"/>
  <c r="I6" i="8" s="1"/>
  <c r="G82" i="1"/>
  <c r="G74" i="1"/>
  <c r="DI68" i="11" s="1"/>
  <c r="DK68" i="11" s="1"/>
  <c r="G66" i="1"/>
  <c r="DI60" i="11" s="1"/>
  <c r="DK60" i="11" s="1"/>
  <c r="G58" i="1"/>
  <c r="J77" i="1"/>
  <c r="J54" i="1"/>
  <c r="L18" i="1"/>
  <c r="D89" i="1"/>
  <c r="D81" i="1"/>
  <c r="D73" i="1"/>
  <c r="D65" i="1"/>
  <c r="D57" i="1"/>
  <c r="J70" i="1"/>
  <c r="L42" i="1"/>
  <c r="L10" i="1"/>
  <c r="D88" i="1"/>
  <c r="D72" i="1"/>
  <c r="D64" i="1"/>
  <c r="D56" i="1"/>
  <c r="G87" i="1"/>
  <c r="G79" i="1"/>
  <c r="DI73" i="11" s="1"/>
  <c r="G71" i="1"/>
  <c r="G63" i="1"/>
  <c r="G55" i="1"/>
  <c r="DI49" i="11" s="1"/>
  <c r="L85" i="1"/>
  <c r="L77" i="1"/>
  <c r="L69" i="1"/>
  <c r="L61" i="1"/>
  <c r="L53" i="1"/>
  <c r="L45" i="1"/>
  <c r="L37" i="1"/>
  <c r="L29" i="1"/>
  <c r="L21" i="1"/>
  <c r="L13" i="1"/>
  <c r="J88" i="1"/>
  <c r="J69" i="1"/>
  <c r="L72" i="1"/>
  <c r="L40" i="1"/>
  <c r="L8" i="1"/>
  <c r="G15" i="1"/>
  <c r="D87" i="1"/>
  <c r="D79" i="1"/>
  <c r="D71" i="1"/>
  <c r="D63" i="1"/>
  <c r="D55" i="1"/>
  <c r="L84" i="1"/>
  <c r="L76" i="1"/>
  <c r="L68" i="1"/>
  <c r="L60" i="1"/>
  <c r="L52" i="1"/>
  <c r="L44" i="1"/>
  <c r="L36" i="1"/>
  <c r="L28" i="1"/>
  <c r="L20" i="1"/>
  <c r="L12" i="1"/>
  <c r="J86" i="1"/>
  <c r="J64" i="1"/>
  <c r="L34" i="1"/>
  <c r="G47" i="1"/>
  <c r="D86" i="1"/>
  <c r="D62" i="1"/>
  <c r="D54" i="1"/>
  <c r="G39" i="1"/>
  <c r="G23" i="1"/>
  <c r="G7" i="1"/>
  <c r="L83" i="1"/>
  <c r="J83" i="1"/>
  <c r="L75" i="1"/>
  <c r="J75" i="1"/>
  <c r="L67" i="1"/>
  <c r="J67" i="1"/>
  <c r="L59" i="1"/>
  <c r="J59" i="1"/>
  <c r="L51" i="1"/>
  <c r="L43" i="1"/>
  <c r="L35" i="1"/>
  <c r="L27" i="1"/>
  <c r="L19" i="1"/>
  <c r="L11" i="1"/>
  <c r="J85" i="1"/>
  <c r="L64" i="1"/>
  <c r="L32" i="1"/>
  <c r="G31" i="1"/>
  <c r="DI25" i="11" s="1"/>
  <c r="D85" i="1"/>
  <c r="D77" i="1"/>
  <c r="D69" i="1"/>
  <c r="D61" i="1"/>
  <c r="D53" i="1"/>
  <c r="J80" i="1"/>
  <c r="J61" i="1"/>
  <c r="L26" i="1"/>
  <c r="J84" i="1"/>
  <c r="J76" i="1"/>
  <c r="J68" i="1"/>
  <c r="J60" i="1"/>
  <c r="J52" i="1"/>
  <c r="L86" i="1"/>
  <c r="L78" i="1"/>
  <c r="L70" i="1"/>
  <c r="L62" i="1"/>
  <c r="L54" i="1"/>
  <c r="L46" i="1"/>
  <c r="L38" i="1"/>
  <c r="L30" i="1"/>
  <c r="L22" i="1"/>
  <c r="L14" i="1"/>
  <c r="L6" i="1"/>
  <c r="J82" i="1"/>
  <c r="J74" i="1"/>
  <c r="J66" i="1"/>
  <c r="J58" i="1"/>
  <c r="D57" i="6"/>
  <c r="M10" i="3"/>
  <c r="N10" i="3"/>
  <c r="O10" i="3" s="1"/>
  <c r="Q10" i="3" s="1"/>
  <c r="E9" i="6"/>
  <c r="F9" i="6" s="1"/>
  <c r="G9" i="6"/>
  <c r="G10" i="8"/>
  <c r="H10" i="8" s="1"/>
  <c r="E89" i="6"/>
  <c r="F89" i="6"/>
  <c r="G89" i="6"/>
  <c r="G90" i="8" s="1"/>
  <c r="H90" i="8" s="1"/>
  <c r="M14" i="3"/>
  <c r="N14" i="3" s="1"/>
  <c r="O14" i="3" s="1"/>
  <c r="Q14" i="3"/>
  <c r="D21" i="6"/>
  <c r="H21" i="1"/>
  <c r="K22" i="8"/>
  <c r="H13" i="1"/>
  <c r="K14" i="8"/>
  <c r="H9" i="1"/>
  <c r="K10" i="8" s="1"/>
  <c r="M13" i="1"/>
  <c r="DL7" i="11"/>
  <c r="I74" i="8"/>
  <c r="M9" i="1"/>
  <c r="D9" i="6"/>
  <c r="M21" i="1"/>
  <c r="DL15" i="11" s="1"/>
  <c r="DI75" i="11"/>
  <c r="D13" i="6"/>
  <c r="DI11" i="11"/>
  <c r="D25" i="6"/>
  <c r="I18" i="8"/>
  <c r="M25" i="1"/>
  <c r="DL19" i="11" s="1"/>
  <c r="DN19" i="11" s="1"/>
  <c r="M26" i="3"/>
  <c r="N26" i="3" s="1"/>
  <c r="O26" i="3" s="1"/>
  <c r="Q26" i="3"/>
  <c r="F17" i="6"/>
  <c r="G17" i="6"/>
  <c r="G18" i="8" s="1"/>
  <c r="H18" i="8" s="1"/>
  <c r="M41" i="1"/>
  <c r="DL35" i="11" s="1"/>
  <c r="DN35" i="11" s="1"/>
  <c r="D17" i="6"/>
  <c r="E25" i="6"/>
  <c r="F25" i="6"/>
  <c r="G25" i="6"/>
  <c r="G26" i="8" s="1"/>
  <c r="H26" i="8"/>
  <c r="D77" i="6"/>
  <c r="H77" i="1"/>
  <c r="K78" i="8"/>
  <c r="H41" i="1"/>
  <c r="K42" i="8"/>
  <c r="E41" i="6"/>
  <c r="F41" i="6" s="1"/>
  <c r="G41" i="6" s="1"/>
  <c r="G42" i="8" s="1"/>
  <c r="H42" i="8" s="1"/>
  <c r="M42" i="3"/>
  <c r="N42" i="3"/>
  <c r="O42" i="3" s="1"/>
  <c r="Q42" i="3" s="1"/>
  <c r="H17" i="1"/>
  <c r="K18" i="8" s="1"/>
  <c r="H85" i="1"/>
  <c r="K86" i="8"/>
  <c r="H25" i="1"/>
  <c r="K26" i="8"/>
  <c r="DI19" i="11"/>
  <c r="DK19" i="11" s="1"/>
  <c r="D46" i="6"/>
  <c r="M18" i="3"/>
  <c r="N18" i="3" s="1"/>
  <c r="O18" i="3" s="1"/>
  <c r="Q18" i="3"/>
  <c r="H65" i="1"/>
  <c r="K66" i="8"/>
  <c r="I42" i="8"/>
  <c r="DI59" i="11"/>
  <c r="D73" i="6"/>
  <c r="M34" i="3"/>
  <c r="N34" i="3"/>
  <c r="O34" i="3" s="1"/>
  <c r="Q34" i="3" s="1"/>
  <c r="M73" i="1"/>
  <c r="DL67" i="11"/>
  <c r="H69" i="1"/>
  <c r="K70" i="8"/>
  <c r="M74" i="3"/>
  <c r="N74" i="3"/>
  <c r="O74" i="3"/>
  <c r="Q74" i="3" s="1"/>
  <c r="D49" i="6"/>
  <c r="D65" i="6"/>
  <c r="E33" i="6"/>
  <c r="F33" i="6"/>
  <c r="G33" i="6"/>
  <c r="G34" i="8" s="1"/>
  <c r="H34" i="8" s="1"/>
  <c r="M30" i="3"/>
  <c r="N30" i="3" s="1"/>
  <c r="O30" i="3"/>
  <c r="Q30" i="3"/>
  <c r="H33" i="1"/>
  <c r="K34" i="8"/>
  <c r="H49" i="1"/>
  <c r="K50" i="8" s="1"/>
  <c r="H45" i="1"/>
  <c r="K46" i="8"/>
  <c r="M33" i="1"/>
  <c r="DL27" i="11"/>
  <c r="D33" i="6"/>
  <c r="DI27" i="11"/>
  <c r="D85" i="6"/>
  <c r="M86" i="3"/>
  <c r="N86" i="3"/>
  <c r="O86" i="3"/>
  <c r="Q86" i="3" s="1"/>
  <c r="M22" i="3"/>
  <c r="N22" i="3"/>
  <c r="O22" i="3" s="1"/>
  <c r="Q22" i="3" s="1"/>
  <c r="I32" i="8"/>
  <c r="DK25" i="11"/>
  <c r="I15" i="8"/>
  <c r="I79" i="8"/>
  <c r="I54" i="8"/>
  <c r="DI47" i="11"/>
  <c r="I72" i="8"/>
  <c r="DI65" i="11"/>
  <c r="I29" i="8"/>
  <c r="H78" i="1"/>
  <c r="K79" i="8" s="1"/>
  <c r="I57" i="8"/>
  <c r="DI50" i="11"/>
  <c r="DK50" i="11" s="1"/>
  <c r="E78" i="6"/>
  <c r="F78" i="6"/>
  <c r="G78" i="6" s="1"/>
  <c r="G79" i="8" s="1"/>
  <c r="H79" i="8" s="1"/>
  <c r="DI13" i="11"/>
  <c r="I23" i="8"/>
  <c r="DI16" i="11"/>
  <c r="DK16" i="11"/>
  <c r="I87" i="8"/>
  <c r="DI80" i="11"/>
  <c r="DK80" i="11"/>
  <c r="H61" i="1"/>
  <c r="K62" i="8"/>
  <c r="DI55" i="11"/>
  <c r="I40" i="8"/>
  <c r="DI33" i="11"/>
  <c r="DK33" i="11" s="1"/>
  <c r="I65" i="8"/>
  <c r="DI58" i="11"/>
  <c r="DK58" i="11" s="1"/>
  <c r="I31" i="8"/>
  <c r="DI24" i="11"/>
  <c r="I21" i="8"/>
  <c r="DI14" i="11"/>
  <c r="I70" i="8"/>
  <c r="DI63" i="11"/>
  <c r="I88" i="8"/>
  <c r="DI81" i="11"/>
  <c r="I59" i="8"/>
  <c r="DI52" i="11"/>
  <c r="DI66" i="11"/>
  <c r="DK66" i="11" s="1"/>
  <c r="I27" i="8"/>
  <c r="DI20" i="11"/>
  <c r="DK20" i="11" s="1"/>
  <c r="D69" i="6"/>
  <c r="I14" i="8"/>
  <c r="DI7" i="11"/>
  <c r="I78" i="8"/>
  <c r="I19" i="8"/>
  <c r="DI12" i="11"/>
  <c r="DK12" i="11"/>
  <c r="I67" i="8"/>
  <c r="I81" i="8"/>
  <c r="DI74" i="11"/>
  <c r="I68" i="8"/>
  <c r="I22" i="8"/>
  <c r="DI15" i="11"/>
  <c r="I86" i="8"/>
  <c r="DI79" i="11"/>
  <c r="DK79" i="11"/>
  <c r="I80" i="8"/>
  <c r="DK73" i="11"/>
  <c r="I84" i="8"/>
  <c r="DI77" i="11"/>
  <c r="I75" i="8"/>
  <c r="I69" i="8"/>
  <c r="DI62" i="11"/>
  <c r="I83" i="8"/>
  <c r="DI76" i="11"/>
  <c r="DK76" i="11"/>
  <c r="I77" i="8"/>
  <c r="I33" i="8"/>
  <c r="I24" i="8"/>
  <c r="DI17" i="11"/>
  <c r="DK17" i="11"/>
  <c r="I16" i="8"/>
  <c r="DI9" i="11"/>
  <c r="I56" i="8"/>
  <c r="DK49" i="11"/>
  <c r="H53" i="1"/>
  <c r="K54" i="8" s="1"/>
  <c r="I51" i="8"/>
  <c r="DI44" i="11"/>
  <c r="DK44" i="11" s="1"/>
  <c r="H30" i="1"/>
  <c r="K31" i="8"/>
  <c r="I28" i="8"/>
  <c r="DI21" i="11"/>
  <c r="DK21" i="11"/>
  <c r="H70" i="1"/>
  <c r="K71" i="8"/>
  <c r="DI64" i="11"/>
  <c r="DK64" i="11" s="1"/>
  <c r="H22" i="1"/>
  <c r="K23" i="8" s="1"/>
  <c r="D22" i="6"/>
  <c r="M62" i="3"/>
  <c r="N62" i="3" s="1"/>
  <c r="O62" i="3" s="1"/>
  <c r="Q62" i="3" s="1"/>
  <c r="E22" i="6"/>
  <c r="F22" i="6" s="1"/>
  <c r="G22" i="6" s="1"/>
  <c r="H42" i="1"/>
  <c r="K43" i="8" s="1"/>
  <c r="M53" i="1"/>
  <c r="DL47" i="11"/>
  <c r="M78" i="1"/>
  <c r="DL72" i="11" s="1"/>
  <c r="M15" i="3"/>
  <c r="N15" i="3" s="1"/>
  <c r="O15" i="3"/>
  <c r="Q15" i="3" s="1"/>
  <c r="D78" i="6"/>
  <c r="M54" i="3"/>
  <c r="N54" i="3"/>
  <c r="O54" i="3" s="1"/>
  <c r="Q54" i="3" s="1"/>
  <c r="D20" i="6"/>
  <c r="E6" i="6"/>
  <c r="F6" i="6" s="1"/>
  <c r="G6" i="6" s="1"/>
  <c r="K6" i="6" s="1"/>
  <c r="I7" i="8"/>
  <c r="M70" i="1"/>
  <c r="DL64" i="11" s="1"/>
  <c r="I71" i="8"/>
  <c r="E45" i="6"/>
  <c r="F45" i="6" s="1"/>
  <c r="G45" i="6"/>
  <c r="K45" i="6"/>
  <c r="I46" i="8"/>
  <c r="H24" i="1"/>
  <c r="K25" i="8"/>
  <c r="I25" i="8"/>
  <c r="M88" i="1"/>
  <c r="I89" i="8"/>
  <c r="M23" i="3"/>
  <c r="N23" i="3"/>
  <c r="O23" i="3"/>
  <c r="Q23" i="3" s="1"/>
  <c r="M75" i="1"/>
  <c r="DL69" i="11" s="1"/>
  <c r="DN69" i="11" s="1"/>
  <c r="I76" i="8"/>
  <c r="M26" i="1"/>
  <c r="DL20" i="11" s="1"/>
  <c r="DN20" i="11" s="1"/>
  <c r="M22" i="1"/>
  <c r="DL16" i="11" s="1"/>
  <c r="DN16" i="11"/>
  <c r="M34" i="1"/>
  <c r="DL28" i="11" s="1"/>
  <c r="DN28" i="11" s="1"/>
  <c r="I35" i="8"/>
  <c r="M16" i="1"/>
  <c r="DL10" i="11"/>
  <c r="I17" i="8"/>
  <c r="M44" i="1"/>
  <c r="DL38" i="11"/>
  <c r="I45" i="8"/>
  <c r="E70" i="6"/>
  <c r="F70" i="6" s="1"/>
  <c r="G70" i="6"/>
  <c r="G71" i="8" s="1"/>
  <c r="H71" i="8" s="1"/>
  <c r="M35" i="1"/>
  <c r="DL29" i="11"/>
  <c r="DN29" i="11" s="1"/>
  <c r="I36" i="8"/>
  <c r="M70" i="3"/>
  <c r="N70" i="3" s="1"/>
  <c r="O70" i="3"/>
  <c r="Q70" i="3" s="1"/>
  <c r="M21" i="3"/>
  <c r="N21" i="3"/>
  <c r="O21" i="3" s="1"/>
  <c r="Q21" i="3" s="1"/>
  <c r="E38" i="6"/>
  <c r="F38" i="6"/>
  <c r="G38" i="6" s="1"/>
  <c r="I39" i="8"/>
  <c r="C56" i="7"/>
  <c r="F56" i="7" s="1"/>
  <c r="G54" i="8"/>
  <c r="H54" i="8" s="1"/>
  <c r="DL46" i="11"/>
  <c r="I53" i="8"/>
  <c r="M66" i="1"/>
  <c r="DL60" i="11"/>
  <c r="M11" i="1"/>
  <c r="H86" i="1"/>
  <c r="K87" i="8" s="1"/>
  <c r="D86" i="6"/>
  <c r="M51" i="1"/>
  <c r="DL45" i="11" s="1"/>
  <c r="DN45" i="11" s="1"/>
  <c r="I52" i="8"/>
  <c r="D30" i="6"/>
  <c r="E69" i="6"/>
  <c r="F69" i="6"/>
  <c r="G69" i="6" s="1"/>
  <c r="G70" i="8" s="1"/>
  <c r="H70" i="8" s="1"/>
  <c r="E20" i="6"/>
  <c r="F20" i="6"/>
  <c r="G20" i="6"/>
  <c r="K20" i="6" s="1"/>
  <c r="E46" i="6"/>
  <c r="F46" i="6" s="1"/>
  <c r="G46" i="6" s="1"/>
  <c r="K46" i="6" s="1"/>
  <c r="I47" i="8"/>
  <c r="E61" i="6"/>
  <c r="F61" i="6"/>
  <c r="G61" i="6"/>
  <c r="G62" i="8" s="1"/>
  <c r="H62" i="8" s="1"/>
  <c r="I62" i="8"/>
  <c r="I61" i="8"/>
  <c r="H48" i="1"/>
  <c r="K49" i="8"/>
  <c r="I49" i="8"/>
  <c r="M86" i="1"/>
  <c r="DL80" i="11"/>
  <c r="DN80" i="11"/>
  <c r="M87" i="3"/>
  <c r="N87" i="3" s="1"/>
  <c r="O87" i="3"/>
  <c r="Q87" i="3" s="1"/>
  <c r="M31" i="3"/>
  <c r="N31" i="3"/>
  <c r="O31" i="3" s="1"/>
  <c r="Q31" i="3" s="1"/>
  <c r="M20" i="1"/>
  <c r="DL14" i="11"/>
  <c r="E54" i="6"/>
  <c r="F54" i="6"/>
  <c r="G54" i="6" s="1"/>
  <c r="K54" i="6"/>
  <c r="I55" i="8"/>
  <c r="D29" i="6"/>
  <c r="I30" i="8"/>
  <c r="M61" i="1"/>
  <c r="DL55" i="11" s="1"/>
  <c r="M84" i="1"/>
  <c r="DL78" i="11" s="1"/>
  <c r="DN78" i="11" s="1"/>
  <c r="I85" i="8"/>
  <c r="M8" i="1"/>
  <c r="I9" i="8"/>
  <c r="C24" i="7"/>
  <c r="F24" i="7"/>
  <c r="G22" i="8"/>
  <c r="H22" i="8" s="1"/>
  <c r="M43" i="1"/>
  <c r="DL37" i="11"/>
  <c r="DN37" i="11"/>
  <c r="I44" i="8"/>
  <c r="E86" i="6"/>
  <c r="F86" i="6" s="1"/>
  <c r="G86" i="6" s="1"/>
  <c r="G87" i="8" s="1"/>
  <c r="H87" i="8" s="1"/>
  <c r="E30" i="6"/>
  <c r="F30" i="6"/>
  <c r="G30" i="6" s="1"/>
  <c r="G31" i="8" s="1"/>
  <c r="H31" i="8" s="1"/>
  <c r="D53" i="6"/>
  <c r="D14" i="6"/>
  <c r="M36" i="1"/>
  <c r="DL30" i="11"/>
  <c r="DN30" i="11" s="1"/>
  <c r="I37" i="8"/>
  <c r="M63" i="3"/>
  <c r="N63" i="3"/>
  <c r="O63" i="3" s="1"/>
  <c r="Q63" i="3" s="1"/>
  <c r="I63" i="8"/>
  <c r="H37" i="1"/>
  <c r="K38" i="8" s="1"/>
  <c r="I38" i="8"/>
  <c r="E29" i="6"/>
  <c r="F29" i="6"/>
  <c r="G29" i="6" s="1"/>
  <c r="G30" i="8"/>
  <c r="H30" i="8" s="1"/>
  <c r="D37" i="6"/>
  <c r="D36" i="6"/>
  <c r="H62" i="1"/>
  <c r="M37" i="1"/>
  <c r="DL31" i="11"/>
  <c r="DN31" i="11" s="1"/>
  <c r="M71" i="3"/>
  <c r="N71" i="3"/>
  <c r="O71" i="3" s="1"/>
  <c r="Q71" i="3" s="1"/>
  <c r="M38" i="3"/>
  <c r="N38" i="3"/>
  <c r="O38" i="3" s="1"/>
  <c r="Q38" i="3" s="1"/>
  <c r="D61" i="6"/>
  <c r="D62" i="6"/>
  <c r="M37" i="3"/>
  <c r="N37" i="3"/>
  <c r="O37" i="3" s="1"/>
  <c r="Q37" i="3" s="1"/>
  <c r="E36" i="6"/>
  <c r="F36" i="6" s="1"/>
  <c r="G36" i="6" s="1"/>
  <c r="E37" i="6"/>
  <c r="F37" i="6"/>
  <c r="G37" i="6" s="1"/>
  <c r="H36" i="1"/>
  <c r="M62" i="1"/>
  <c r="DL56" i="11"/>
  <c r="DN56" i="11"/>
  <c r="H6" i="1"/>
  <c r="I6" i="5" s="1"/>
  <c r="D6" i="6"/>
  <c r="D45" i="6"/>
  <c r="E62" i="6"/>
  <c r="F62" i="6"/>
  <c r="G62" i="6"/>
  <c r="K62" i="6"/>
  <c r="H54" i="1"/>
  <c r="H29" i="1"/>
  <c r="K30" i="8" s="1"/>
  <c r="M45" i="1"/>
  <c r="DL39" i="11" s="1"/>
  <c r="DN39" i="11" s="1"/>
  <c r="M7" i="3"/>
  <c r="N7" i="3" s="1"/>
  <c r="O7" i="3" s="1"/>
  <c r="Q7" i="3" s="1"/>
  <c r="M46" i="3"/>
  <c r="N46" i="3" s="1"/>
  <c r="O46" i="3" s="1"/>
  <c r="Q46" i="3"/>
  <c r="M29" i="1"/>
  <c r="DL23" i="11"/>
  <c r="DN23" i="11"/>
  <c r="H16" i="1"/>
  <c r="K17" i="8"/>
  <c r="K85" i="1"/>
  <c r="L86" i="8" s="1"/>
  <c r="M47" i="3"/>
  <c r="N47" i="3" s="1"/>
  <c r="O47" i="3" s="1"/>
  <c r="Q47" i="3" s="1"/>
  <c r="M46" i="1"/>
  <c r="DL40" i="11" s="1"/>
  <c r="DN40" i="11"/>
  <c r="D38" i="6"/>
  <c r="D54" i="6"/>
  <c r="M38" i="1"/>
  <c r="DL32" i="11" s="1"/>
  <c r="DN32" i="11" s="1"/>
  <c r="M54" i="1"/>
  <c r="DL48" i="11"/>
  <c r="H38" i="1"/>
  <c r="M39" i="3"/>
  <c r="N39" i="3" s="1"/>
  <c r="O39" i="3" s="1"/>
  <c r="Q39" i="3" s="1"/>
  <c r="M55" i="3"/>
  <c r="N55" i="3" s="1"/>
  <c r="O55" i="3" s="1"/>
  <c r="Q55" i="3" s="1"/>
  <c r="H34" i="1"/>
  <c r="K73" i="6"/>
  <c r="C76" i="7"/>
  <c r="K65" i="6"/>
  <c r="C68" i="7"/>
  <c r="C60" i="7"/>
  <c r="K9" i="6"/>
  <c r="C12" i="7"/>
  <c r="K33" i="6"/>
  <c r="C36" i="7"/>
  <c r="K81" i="6"/>
  <c r="C84" i="7"/>
  <c r="W53" i="4"/>
  <c r="K53" i="4"/>
  <c r="V53" i="4"/>
  <c r="J53" i="4"/>
  <c r="U53" i="4" s="1"/>
  <c r="F83" i="3"/>
  <c r="E83" i="3"/>
  <c r="P83" i="3"/>
  <c r="F33" i="3"/>
  <c r="J36" i="4"/>
  <c r="U36" i="4" s="1"/>
  <c r="W36" i="4"/>
  <c r="K36" i="4"/>
  <c r="V36" i="4" s="1"/>
  <c r="E87" i="6"/>
  <c r="F87" i="6" s="1"/>
  <c r="G87" i="6" s="1"/>
  <c r="G88" i="8" s="1"/>
  <c r="H88" i="8"/>
  <c r="M88" i="3"/>
  <c r="N88" i="3" s="1"/>
  <c r="O88" i="3" s="1"/>
  <c r="Q88" i="3" s="1"/>
  <c r="D87" i="6"/>
  <c r="F13" i="3"/>
  <c r="K29" i="4"/>
  <c r="V29" i="4" s="1"/>
  <c r="W29" i="4"/>
  <c r="U29" i="4"/>
  <c r="F24" i="3"/>
  <c r="W32" i="4"/>
  <c r="J32" i="4"/>
  <c r="U32" i="4" s="1"/>
  <c r="K32" i="4"/>
  <c r="V32" i="4"/>
  <c r="F74" i="3"/>
  <c r="E74" i="3"/>
  <c r="P74" i="3"/>
  <c r="H88" i="1"/>
  <c r="E88" i="6"/>
  <c r="F88" i="6"/>
  <c r="G88" i="6" s="1"/>
  <c r="G89" i="8" s="1"/>
  <c r="H89" i="8" s="1"/>
  <c r="M89" i="3"/>
  <c r="N89" i="3" s="1"/>
  <c r="O89" i="3"/>
  <c r="Q89" i="3" s="1"/>
  <c r="D88" i="6"/>
  <c r="L89" i="6"/>
  <c r="N54" i="4"/>
  <c r="F31" i="3"/>
  <c r="E26" i="6"/>
  <c r="F26" i="6" s="1"/>
  <c r="G26" i="6" s="1"/>
  <c r="G27" i="8"/>
  <c r="H27" i="8" s="1"/>
  <c r="M27" i="3"/>
  <c r="N27" i="3"/>
  <c r="O27" i="3" s="1"/>
  <c r="Q27" i="3" s="1"/>
  <c r="D26" i="6"/>
  <c r="F56" i="3"/>
  <c r="E56" i="3"/>
  <c r="P56" i="3"/>
  <c r="F73" i="3"/>
  <c r="E73" i="3"/>
  <c r="P73" i="3"/>
  <c r="W17" i="4"/>
  <c r="K17" i="4"/>
  <c r="V17" i="4"/>
  <c r="J17" i="4"/>
  <c r="U17" i="4"/>
  <c r="F35" i="3"/>
  <c r="F50" i="3"/>
  <c r="H72" i="1"/>
  <c r="K73" i="8" s="1"/>
  <c r="E10" i="6"/>
  <c r="F10" i="6" s="1"/>
  <c r="G10" i="6" s="1"/>
  <c r="G11" i="8" s="1"/>
  <c r="H11" i="8" s="1"/>
  <c r="M11" i="3"/>
  <c r="N11" i="3"/>
  <c r="O11" i="3" s="1"/>
  <c r="Q11" i="3" s="1"/>
  <c r="D10" i="6"/>
  <c r="W52" i="4"/>
  <c r="K52" i="4"/>
  <c r="V52" i="4"/>
  <c r="J52" i="4"/>
  <c r="U52" i="4" s="1"/>
  <c r="H68" i="1"/>
  <c r="K69" i="8" s="1"/>
  <c r="E68" i="6"/>
  <c r="F68" i="6"/>
  <c r="G68" i="6" s="1"/>
  <c r="G69" i="8" s="1"/>
  <c r="H69" i="8"/>
  <c r="M69" i="3"/>
  <c r="N69" i="3"/>
  <c r="O69" i="3"/>
  <c r="Q69" i="3" s="1"/>
  <c r="D68" i="6"/>
  <c r="F49" i="3"/>
  <c r="H76" i="1"/>
  <c r="K77" i="8"/>
  <c r="E76" i="6"/>
  <c r="F76" i="6" s="1"/>
  <c r="G76" i="6" s="1"/>
  <c r="G77" i="8"/>
  <c r="H77" i="8" s="1"/>
  <c r="M77" i="3"/>
  <c r="N77" i="3"/>
  <c r="O77" i="3" s="1"/>
  <c r="Q77" i="3" s="1"/>
  <c r="D76" i="6"/>
  <c r="E23" i="6"/>
  <c r="F23" i="6"/>
  <c r="G23" i="6"/>
  <c r="G24" i="8" s="1"/>
  <c r="H24" i="8" s="1"/>
  <c r="M24" i="3"/>
  <c r="N24" i="3" s="1"/>
  <c r="O24" i="3" s="1"/>
  <c r="Q24" i="3" s="1"/>
  <c r="D23" i="6"/>
  <c r="H66" i="1"/>
  <c r="K67" i="8"/>
  <c r="E66" i="6"/>
  <c r="F66" i="6"/>
  <c r="G66" i="6"/>
  <c r="G67" i="8" s="1"/>
  <c r="H67" i="8" s="1"/>
  <c r="M67" i="3"/>
  <c r="N67" i="3" s="1"/>
  <c r="O67" i="3" s="1"/>
  <c r="Q67" i="3" s="1"/>
  <c r="D66" i="6"/>
  <c r="M50" i="1"/>
  <c r="DL44" i="11"/>
  <c r="DN44" i="11" s="1"/>
  <c r="E50" i="6"/>
  <c r="F50" i="6"/>
  <c r="G50" i="6" s="1"/>
  <c r="G51" i="8" s="1"/>
  <c r="H51" i="8" s="1"/>
  <c r="M51" i="3"/>
  <c r="N51" i="3"/>
  <c r="O51" i="3"/>
  <c r="Q51" i="3" s="1"/>
  <c r="D50" i="6"/>
  <c r="H84" i="1"/>
  <c r="K85" i="8" s="1"/>
  <c r="E84" i="6"/>
  <c r="F84" i="6"/>
  <c r="G84" i="6" s="1"/>
  <c r="G85" i="8" s="1"/>
  <c r="H85" i="8"/>
  <c r="M85" i="3"/>
  <c r="N85" i="3"/>
  <c r="O85" i="3"/>
  <c r="Q85" i="3" s="1"/>
  <c r="D84" i="6"/>
  <c r="M32" i="1"/>
  <c r="DL26" i="11" s="1"/>
  <c r="DN26" i="11" s="1"/>
  <c r="E32" i="6"/>
  <c r="F32" i="6" s="1"/>
  <c r="G32" i="6" s="1"/>
  <c r="G33" i="8" s="1"/>
  <c r="H33" i="8" s="1"/>
  <c r="M33" i="3"/>
  <c r="N33" i="3"/>
  <c r="O33" i="3" s="1"/>
  <c r="Q33" i="3" s="1"/>
  <c r="D32" i="6"/>
  <c r="F61" i="3"/>
  <c r="E61" i="3"/>
  <c r="P61" i="3"/>
  <c r="W37" i="4"/>
  <c r="K37" i="4"/>
  <c r="V37" i="4"/>
  <c r="J37" i="4"/>
  <c r="U37" i="4"/>
  <c r="W30" i="4"/>
  <c r="J30" i="4"/>
  <c r="U30" i="4" s="1"/>
  <c r="K30" i="4"/>
  <c r="V30" i="4" s="1"/>
  <c r="W43" i="4"/>
  <c r="J43" i="4"/>
  <c r="U43" i="4" s="1"/>
  <c r="K43" i="4"/>
  <c r="V43" i="4"/>
  <c r="F22" i="3"/>
  <c r="F38" i="3"/>
  <c r="F62" i="3"/>
  <c r="E62" i="3"/>
  <c r="P62" i="3" s="1"/>
  <c r="E86" i="3"/>
  <c r="P86" i="3" s="1"/>
  <c r="R86" i="3" s="1"/>
  <c r="F86" i="3"/>
  <c r="I81" i="5"/>
  <c r="F67" i="3"/>
  <c r="E67" i="3"/>
  <c r="P67" i="3" s="1"/>
  <c r="F68" i="3"/>
  <c r="E68" i="3"/>
  <c r="P68" i="3" s="1"/>
  <c r="E87" i="3"/>
  <c r="P87" i="3"/>
  <c r="F87" i="3"/>
  <c r="E34" i="6"/>
  <c r="F34" i="6"/>
  <c r="G34" i="6" s="1"/>
  <c r="G35" i="8" s="1"/>
  <c r="H35" i="8"/>
  <c r="M35" i="3"/>
  <c r="N35" i="3"/>
  <c r="O35" i="3"/>
  <c r="Q35" i="3" s="1"/>
  <c r="D34" i="6"/>
  <c r="W40" i="4"/>
  <c r="J40" i="4"/>
  <c r="U40" i="4"/>
  <c r="K40" i="4"/>
  <c r="V40" i="4" s="1"/>
  <c r="H11" i="1"/>
  <c r="K12" i="8" s="1"/>
  <c r="E11" i="6"/>
  <c r="F11" i="6"/>
  <c r="G11" i="6" s="1"/>
  <c r="G12" i="8" s="1"/>
  <c r="H12" i="8"/>
  <c r="M12" i="3"/>
  <c r="N12" i="3"/>
  <c r="O12" i="3"/>
  <c r="Q12" i="3" s="1"/>
  <c r="D11" i="6"/>
  <c r="F9" i="3"/>
  <c r="F25" i="3"/>
  <c r="J41" i="4"/>
  <c r="U41" i="4"/>
  <c r="W41" i="4"/>
  <c r="K41" i="4"/>
  <c r="V41" i="4"/>
  <c r="F52" i="3"/>
  <c r="F90" i="3"/>
  <c r="E90" i="3"/>
  <c r="P90" i="3" s="1"/>
  <c r="R90" i="3" s="1"/>
  <c r="W42" i="4"/>
  <c r="K42" i="4"/>
  <c r="V42" i="4"/>
  <c r="J42" i="4"/>
  <c r="U42" i="4" s="1"/>
  <c r="F75" i="3"/>
  <c r="E75" i="3"/>
  <c r="P75" i="3" s="1"/>
  <c r="E60" i="3"/>
  <c r="P60" i="3"/>
  <c r="F60" i="3"/>
  <c r="E60" i="6"/>
  <c r="F60" i="6"/>
  <c r="G60" i="6" s="1"/>
  <c r="G61" i="8" s="1"/>
  <c r="H61" i="8" s="1"/>
  <c r="M61" i="3"/>
  <c r="N61" i="3" s="1"/>
  <c r="O61" i="3" s="1"/>
  <c r="Q61" i="3" s="1"/>
  <c r="R61" i="3" s="1"/>
  <c r="D60" i="6"/>
  <c r="F69" i="3"/>
  <c r="E69" i="3"/>
  <c r="P69" i="3" s="1"/>
  <c r="H83" i="1"/>
  <c r="K84" i="8"/>
  <c r="E83" i="6"/>
  <c r="F83" i="6" s="1"/>
  <c r="G83" i="6"/>
  <c r="G84" i="8" s="1"/>
  <c r="H84" i="8" s="1"/>
  <c r="M84" i="3"/>
  <c r="N84" i="3" s="1"/>
  <c r="O84" i="3" s="1"/>
  <c r="Q84" i="3" s="1"/>
  <c r="D83" i="6"/>
  <c r="F51" i="3"/>
  <c r="K33" i="4"/>
  <c r="V33" i="4" s="1"/>
  <c r="J33" i="4"/>
  <c r="U33" i="4"/>
  <c r="W33" i="4"/>
  <c r="I20" i="5"/>
  <c r="H80" i="1"/>
  <c r="K81" i="8" s="1"/>
  <c r="E80" i="6"/>
  <c r="F80" i="6"/>
  <c r="G80" i="6" s="1"/>
  <c r="G81" i="8" s="1"/>
  <c r="H81" i="8" s="1"/>
  <c r="M81" i="3"/>
  <c r="N81" i="3" s="1"/>
  <c r="O81" i="3"/>
  <c r="Q81" i="3" s="1"/>
  <c r="D80" i="6"/>
  <c r="E18" i="6"/>
  <c r="F18" i="6" s="1"/>
  <c r="G18" i="6" s="1"/>
  <c r="G19" i="8"/>
  <c r="H19" i="8" s="1"/>
  <c r="M19" i="3"/>
  <c r="N19" i="3"/>
  <c r="O19" i="3" s="1"/>
  <c r="Q19" i="3" s="1"/>
  <c r="D18" i="6"/>
  <c r="F40" i="3"/>
  <c r="I13" i="5"/>
  <c r="H58" i="1"/>
  <c r="K59" i="8"/>
  <c r="E58" i="6"/>
  <c r="F58" i="6" s="1"/>
  <c r="G58" i="6" s="1"/>
  <c r="G59" i="8"/>
  <c r="H59" i="8" s="1"/>
  <c r="M59" i="3"/>
  <c r="N59" i="3"/>
  <c r="O59" i="3" s="1"/>
  <c r="Q59" i="3" s="1"/>
  <c r="D58" i="6"/>
  <c r="E24" i="6"/>
  <c r="F24" i="6"/>
  <c r="G24" i="6"/>
  <c r="G25" i="8" s="1"/>
  <c r="H25" i="8" s="1"/>
  <c r="M25" i="3"/>
  <c r="N25" i="3" s="1"/>
  <c r="O25" i="3" s="1"/>
  <c r="Q25" i="3" s="1"/>
  <c r="D24" i="6"/>
  <c r="F19" i="3"/>
  <c r="F28" i="3"/>
  <c r="F63" i="3"/>
  <c r="E63" i="3"/>
  <c r="P63" i="3"/>
  <c r="M43" i="3"/>
  <c r="N43" i="3" s="1"/>
  <c r="O43" i="3" s="1"/>
  <c r="Q43" i="3"/>
  <c r="H27" i="1"/>
  <c r="K28" i="8"/>
  <c r="E27" i="6"/>
  <c r="F27" i="6" s="1"/>
  <c r="G27" i="6"/>
  <c r="G28" i="8" s="1"/>
  <c r="H28" i="8" s="1"/>
  <c r="M28" i="3"/>
  <c r="N28" i="3" s="1"/>
  <c r="O28" i="3" s="1"/>
  <c r="Q28" i="3"/>
  <c r="D27" i="6"/>
  <c r="F59" i="3"/>
  <c r="E59" i="3"/>
  <c r="P59" i="3" s="1"/>
  <c r="F72" i="3"/>
  <c r="E72" i="3"/>
  <c r="P72" i="3"/>
  <c r="H19" i="1"/>
  <c r="K20" i="8"/>
  <c r="E19" i="6"/>
  <c r="F19" i="6" s="1"/>
  <c r="G19" i="6"/>
  <c r="G20" i="8"/>
  <c r="H20" i="8" s="1"/>
  <c r="M20" i="3"/>
  <c r="N20" i="3" s="1"/>
  <c r="O20" i="3" s="1"/>
  <c r="Q20" i="3" s="1"/>
  <c r="D19" i="6"/>
  <c r="F41" i="3"/>
  <c r="E53" i="4"/>
  <c r="L53" i="4" s="1"/>
  <c r="F53" i="4"/>
  <c r="F66" i="3"/>
  <c r="E66" i="3"/>
  <c r="P66" i="3" s="1"/>
  <c r="E54" i="4"/>
  <c r="F54" i="4"/>
  <c r="I46" i="5"/>
  <c r="N11" i="4"/>
  <c r="K53" i="6"/>
  <c r="W27" i="4"/>
  <c r="K27" i="4"/>
  <c r="V27" i="4" s="1"/>
  <c r="J27" i="4"/>
  <c r="U27" i="4" s="1"/>
  <c r="D91" i="7"/>
  <c r="F80" i="3"/>
  <c r="E80" i="3"/>
  <c r="P80" i="3"/>
  <c r="D90" i="7"/>
  <c r="I85" i="5"/>
  <c r="N50" i="4"/>
  <c r="L85" i="6"/>
  <c r="F47" i="3"/>
  <c r="H18" i="1"/>
  <c r="K19" i="8" s="1"/>
  <c r="I21" i="5"/>
  <c r="M68" i="1"/>
  <c r="DL62" i="11"/>
  <c r="H26" i="1"/>
  <c r="K27" i="8" s="1"/>
  <c r="E31" i="6"/>
  <c r="F31" i="6" s="1"/>
  <c r="G31" i="6" s="1"/>
  <c r="M32" i="3"/>
  <c r="N32" i="3"/>
  <c r="O32" i="3" s="1"/>
  <c r="Q32" i="3" s="1"/>
  <c r="D31" i="6"/>
  <c r="E39" i="6"/>
  <c r="F39" i="6" s="1"/>
  <c r="G39" i="6"/>
  <c r="G40" i="8"/>
  <c r="H40" i="8" s="1"/>
  <c r="M40" i="3"/>
  <c r="N40" i="3"/>
  <c r="O40" i="3" s="1"/>
  <c r="Q40" i="3" s="1"/>
  <c r="D39" i="6"/>
  <c r="E15" i="6"/>
  <c r="F15" i="6" s="1"/>
  <c r="G15" i="6" s="1"/>
  <c r="M16" i="3"/>
  <c r="N16" i="3"/>
  <c r="O16" i="3"/>
  <c r="Q16" i="3" s="1"/>
  <c r="D15" i="6"/>
  <c r="I29" i="5"/>
  <c r="M24" i="1"/>
  <c r="DL18" i="11"/>
  <c r="DN18" i="11"/>
  <c r="H74" i="1"/>
  <c r="K75" i="8" s="1"/>
  <c r="E74" i="6"/>
  <c r="F74" i="6"/>
  <c r="G74" i="6" s="1"/>
  <c r="M75" i="3"/>
  <c r="N75" i="3"/>
  <c r="O75" i="3"/>
  <c r="Q75" i="3" s="1"/>
  <c r="R75" i="3" s="1"/>
  <c r="D74" i="6"/>
  <c r="K73" i="1"/>
  <c r="L74" i="8" s="1"/>
  <c r="H44" i="1"/>
  <c r="K45" i="8" s="1"/>
  <c r="H12" i="1"/>
  <c r="K13" i="8" s="1"/>
  <c r="E12" i="6"/>
  <c r="F12" i="6" s="1"/>
  <c r="G12" i="6"/>
  <c r="G13" i="8" s="1"/>
  <c r="H13" i="8" s="1"/>
  <c r="M13" i="3"/>
  <c r="N13" i="3" s="1"/>
  <c r="O13" i="3" s="1"/>
  <c r="Q13" i="3" s="1"/>
  <c r="D12" i="6"/>
  <c r="H40" i="1"/>
  <c r="K41" i="8" s="1"/>
  <c r="E40" i="6"/>
  <c r="F40" i="6" s="1"/>
  <c r="G40" i="6" s="1"/>
  <c r="M41" i="3"/>
  <c r="N41" i="3" s="1"/>
  <c r="O41" i="3" s="1"/>
  <c r="Q41" i="3" s="1"/>
  <c r="D40" i="6"/>
  <c r="M76" i="1"/>
  <c r="DL70" i="11"/>
  <c r="E55" i="6"/>
  <c r="F55" i="6"/>
  <c r="G55" i="6" s="1"/>
  <c r="M56" i="3"/>
  <c r="N56" i="3" s="1"/>
  <c r="O56" i="3" s="1"/>
  <c r="Q56" i="3" s="1"/>
  <c r="R56" i="3" s="1"/>
  <c r="D55" i="6"/>
  <c r="M40" i="1"/>
  <c r="DL34" i="11"/>
  <c r="H82" i="1"/>
  <c r="E82" i="6"/>
  <c r="F82" i="6"/>
  <c r="G82" i="6" s="1"/>
  <c r="M83" i="3"/>
  <c r="N83" i="3" s="1"/>
  <c r="O83" i="3" s="1"/>
  <c r="Q83" i="3" s="1"/>
  <c r="D82" i="6"/>
  <c r="M28" i="1"/>
  <c r="DL22" i="11"/>
  <c r="DN22" i="11" s="1"/>
  <c r="E28" i="6"/>
  <c r="F28" i="6"/>
  <c r="G28" i="6" s="1"/>
  <c r="M29" i="3"/>
  <c r="N29" i="3" s="1"/>
  <c r="O29" i="3" s="1"/>
  <c r="Q29" i="3" s="1"/>
  <c r="D28" i="6"/>
  <c r="M48" i="1"/>
  <c r="DL42" i="11"/>
  <c r="E48" i="6"/>
  <c r="F48" i="6"/>
  <c r="G48" i="6" s="1"/>
  <c r="G49" i="8" s="1"/>
  <c r="H49" i="8" s="1"/>
  <c r="M49" i="3"/>
  <c r="N49" i="3" s="1"/>
  <c r="O49" i="3" s="1"/>
  <c r="Q49" i="3" s="1"/>
  <c r="D48" i="6"/>
  <c r="F21" i="3"/>
  <c r="F37" i="3"/>
  <c r="E77" i="3"/>
  <c r="P77" i="3" s="1"/>
  <c r="R77" i="3" s="1"/>
  <c r="F77" i="3"/>
  <c r="W38" i="4"/>
  <c r="K38" i="4"/>
  <c r="V38" i="4"/>
  <c r="J38" i="4"/>
  <c r="U38" i="4" s="1"/>
  <c r="K28" i="4"/>
  <c r="V28" i="4"/>
  <c r="W28" i="4"/>
  <c r="J28" i="4"/>
  <c r="U28" i="4"/>
  <c r="F54" i="3"/>
  <c r="P54" i="3"/>
  <c r="K85" i="6"/>
  <c r="K31" i="4"/>
  <c r="V31" i="4" s="1"/>
  <c r="Y31" i="4" s="1"/>
  <c r="J31" i="4"/>
  <c r="U31" i="4" s="1"/>
  <c r="W31" i="4"/>
  <c r="H43" i="1"/>
  <c r="K44" i="8" s="1"/>
  <c r="E43" i="6"/>
  <c r="F43" i="6"/>
  <c r="G43" i="6" s="1"/>
  <c r="M44" i="3"/>
  <c r="N44" i="3" s="1"/>
  <c r="O44" i="3" s="1"/>
  <c r="Q44" i="3" s="1"/>
  <c r="D43" i="6"/>
  <c r="W48" i="4"/>
  <c r="J48" i="4"/>
  <c r="U48" i="4" s="1"/>
  <c r="K48" i="4"/>
  <c r="V48" i="4" s="1"/>
  <c r="Y48" i="4" s="1"/>
  <c r="F16" i="3"/>
  <c r="F32" i="3"/>
  <c r="F48" i="3"/>
  <c r="H35" i="1"/>
  <c r="K36" i="8"/>
  <c r="E35" i="6"/>
  <c r="F35" i="6"/>
  <c r="G35" i="6"/>
  <c r="G36" i="8" s="1"/>
  <c r="H36" i="8" s="1"/>
  <c r="M36" i="3"/>
  <c r="N36" i="3" s="1"/>
  <c r="O36" i="3" s="1"/>
  <c r="Q36" i="3" s="1"/>
  <c r="D35" i="6"/>
  <c r="F65" i="3"/>
  <c r="E65" i="3"/>
  <c r="P65" i="3" s="1"/>
  <c r="R65" i="3" s="1"/>
  <c r="F89" i="3"/>
  <c r="E89" i="3"/>
  <c r="P89" i="3" s="1"/>
  <c r="R89" i="3" s="1"/>
  <c r="J49" i="4"/>
  <c r="U49" i="4"/>
  <c r="W49" i="4"/>
  <c r="K49" i="4"/>
  <c r="V49" i="4"/>
  <c r="W51" i="4"/>
  <c r="J51" i="4"/>
  <c r="U51" i="4"/>
  <c r="K51" i="4"/>
  <c r="V51" i="4"/>
  <c r="F10" i="3"/>
  <c r="F26" i="3"/>
  <c r="W18" i="4"/>
  <c r="K18" i="4"/>
  <c r="V18" i="4"/>
  <c r="J18" i="4"/>
  <c r="U18" i="4" s="1"/>
  <c r="W50" i="4"/>
  <c r="J50" i="4"/>
  <c r="U50" i="4" s="1"/>
  <c r="X50" i="4" s="1"/>
  <c r="K50" i="4"/>
  <c r="V50" i="4"/>
  <c r="Y50" i="4" s="1"/>
  <c r="E79" i="6"/>
  <c r="F79" i="6" s="1"/>
  <c r="G79" i="6" s="1"/>
  <c r="M80" i="3"/>
  <c r="N80" i="3" s="1"/>
  <c r="O80" i="3" s="1"/>
  <c r="Q80" i="3" s="1"/>
  <c r="D79" i="6"/>
  <c r="E84" i="3"/>
  <c r="P84" i="3"/>
  <c r="F84" i="3"/>
  <c r="M60" i="1"/>
  <c r="DL54" i="11"/>
  <c r="DN54" i="11"/>
  <c r="E16" i="6"/>
  <c r="F16" i="6"/>
  <c r="G16" i="6" s="1"/>
  <c r="M17" i="3"/>
  <c r="N17" i="3" s="1"/>
  <c r="O17" i="3" s="1"/>
  <c r="Q17" i="3" s="1"/>
  <c r="D16" i="6"/>
  <c r="F29" i="3"/>
  <c r="C16" i="7"/>
  <c r="F70" i="3"/>
  <c r="E70" i="3"/>
  <c r="P70" i="3" s="1"/>
  <c r="R70" i="3" s="1"/>
  <c r="F71" i="3"/>
  <c r="E71" i="3"/>
  <c r="P71" i="3" s="1"/>
  <c r="F34" i="3"/>
  <c r="W34" i="4"/>
  <c r="J34" i="4"/>
  <c r="U34" i="4"/>
  <c r="K34" i="4"/>
  <c r="M34" i="4" s="1"/>
  <c r="AA34" i="4" s="1"/>
  <c r="I57" i="5"/>
  <c r="N22" i="4"/>
  <c r="M72" i="1"/>
  <c r="DL66" i="11"/>
  <c r="DN66" i="11"/>
  <c r="H56" i="1"/>
  <c r="I56" i="5" s="1"/>
  <c r="E56" i="6"/>
  <c r="F56" i="6" s="1"/>
  <c r="G56" i="6" s="1"/>
  <c r="M57" i="3"/>
  <c r="N57" i="3" s="1"/>
  <c r="O57" i="3" s="1"/>
  <c r="Q57" i="3" s="1"/>
  <c r="R57" i="3" s="1"/>
  <c r="D56" i="6"/>
  <c r="I73" i="5"/>
  <c r="N38" i="4"/>
  <c r="Y38" i="4" s="1"/>
  <c r="E78" i="3"/>
  <c r="P78" i="3" s="1"/>
  <c r="F78" i="3"/>
  <c r="W46" i="4"/>
  <c r="K46" i="4"/>
  <c r="V46" i="4" s="1"/>
  <c r="J46" i="4"/>
  <c r="U46" i="4"/>
  <c r="W35" i="4"/>
  <c r="J35" i="4"/>
  <c r="U35" i="4"/>
  <c r="K35" i="4"/>
  <c r="V35" i="4" s="1"/>
  <c r="F7" i="3"/>
  <c r="F23" i="3"/>
  <c r="F39" i="3"/>
  <c r="F79" i="3"/>
  <c r="E79" i="3"/>
  <c r="P79" i="3" s="1"/>
  <c r="R79" i="3" s="1"/>
  <c r="H59" i="1"/>
  <c r="N24" i="4" s="1"/>
  <c r="E59" i="6"/>
  <c r="F59" i="6"/>
  <c r="G59" i="6" s="1"/>
  <c r="M60" i="3"/>
  <c r="N60" i="3" s="1"/>
  <c r="O60" i="3" s="1"/>
  <c r="Q60" i="3" s="1"/>
  <c r="R60" i="3" s="1"/>
  <c r="D59" i="6"/>
  <c r="D86" i="7"/>
  <c r="F88" i="3"/>
  <c r="E88" i="3"/>
  <c r="P88" i="3"/>
  <c r="H51" i="1"/>
  <c r="K52" i="8" s="1"/>
  <c r="E51" i="6"/>
  <c r="F51" i="6"/>
  <c r="G51" i="6" s="1"/>
  <c r="M52" i="3"/>
  <c r="N52" i="3"/>
  <c r="O52" i="3"/>
  <c r="Q52" i="3" s="1"/>
  <c r="D51" i="6"/>
  <c r="F44" i="3"/>
  <c r="D87" i="7"/>
  <c r="F6" i="3"/>
  <c r="D89" i="7"/>
  <c r="F82" i="3"/>
  <c r="E82" i="3"/>
  <c r="P82" i="3" s="1"/>
  <c r="R82" i="3" s="1"/>
  <c r="D88" i="7"/>
  <c r="W19" i="4"/>
  <c r="J19" i="4"/>
  <c r="U19" i="4"/>
  <c r="K19" i="4"/>
  <c r="V19" i="4" s="1"/>
  <c r="E8" i="6"/>
  <c r="F8" i="6"/>
  <c r="G8" i="6" s="1"/>
  <c r="C11" i="7" s="1"/>
  <c r="G9" i="8"/>
  <c r="H9" i="8" s="1"/>
  <c r="M9" i="3"/>
  <c r="N9" i="3"/>
  <c r="O9" i="3"/>
  <c r="Q9" i="3" s="1"/>
  <c r="D8" i="6"/>
  <c r="D92" i="7"/>
  <c r="J47" i="4"/>
  <c r="U47" i="4"/>
  <c r="K47" i="4"/>
  <c r="V47" i="4" s="1"/>
  <c r="W47" i="4"/>
  <c r="F8" i="3"/>
  <c r="H10" i="1"/>
  <c r="K11" i="8"/>
  <c r="F85" i="3"/>
  <c r="E85" i="3"/>
  <c r="P85" i="3" s="1"/>
  <c r="F15" i="3"/>
  <c r="M10" i="1"/>
  <c r="E63" i="6"/>
  <c r="F63" i="6" s="1"/>
  <c r="G63" i="6"/>
  <c r="M64" i="3"/>
  <c r="N64" i="3"/>
  <c r="O64" i="3" s="1"/>
  <c r="Q64" i="3"/>
  <c r="D63" i="6"/>
  <c r="H5" i="1"/>
  <c r="K6" i="8"/>
  <c r="E5" i="6"/>
  <c r="F5" i="6" s="1"/>
  <c r="G5" i="6" s="1"/>
  <c r="M6" i="3"/>
  <c r="N6" i="3"/>
  <c r="O6" i="3" s="1"/>
  <c r="Q6" i="3" s="1"/>
  <c r="D5" i="6"/>
  <c r="E44" i="6"/>
  <c r="F44" i="6"/>
  <c r="G44" i="6"/>
  <c r="G45" i="8" s="1"/>
  <c r="H45" i="8" s="1"/>
  <c r="M45" i="3"/>
  <c r="N45" i="3" s="1"/>
  <c r="O45" i="3" s="1"/>
  <c r="Q45" i="3" s="1"/>
  <c r="D44" i="6"/>
  <c r="I25" i="5"/>
  <c r="W45" i="4"/>
  <c r="K45" i="4"/>
  <c r="V45" i="4"/>
  <c r="J45" i="4"/>
  <c r="U45" i="4" s="1"/>
  <c r="F14" i="3"/>
  <c r="K21" i="6"/>
  <c r="M18" i="1"/>
  <c r="DL12" i="11"/>
  <c r="DN12" i="11" s="1"/>
  <c r="M83" i="1"/>
  <c r="DL77" i="11"/>
  <c r="E71" i="6"/>
  <c r="F71" i="6"/>
  <c r="G71" i="6" s="1"/>
  <c r="K71" i="6" s="1"/>
  <c r="M72" i="3"/>
  <c r="N72" i="3" s="1"/>
  <c r="O72" i="3"/>
  <c r="Q72" i="3" s="1"/>
  <c r="D71" i="6"/>
  <c r="M80" i="1"/>
  <c r="DL74" i="11"/>
  <c r="H8" i="1"/>
  <c r="K89" i="1"/>
  <c r="L90" i="8"/>
  <c r="K57" i="1"/>
  <c r="L58" i="8" s="1"/>
  <c r="E52" i="6"/>
  <c r="F52" i="6" s="1"/>
  <c r="G52" i="6" s="1"/>
  <c r="M53" i="3"/>
  <c r="N53" i="3"/>
  <c r="O53" i="3" s="1"/>
  <c r="Q53" i="3" s="1"/>
  <c r="D52" i="6"/>
  <c r="H64" i="1"/>
  <c r="K65" i="8" s="1"/>
  <c r="E64" i="6"/>
  <c r="F64" i="6" s="1"/>
  <c r="G64" i="6" s="1"/>
  <c r="M65" i="3"/>
  <c r="N65" i="3"/>
  <c r="O65" i="3" s="1"/>
  <c r="Q65" i="3" s="1"/>
  <c r="D64" i="6"/>
  <c r="I33" i="5"/>
  <c r="E53" i="3"/>
  <c r="P53" i="3"/>
  <c r="F53" i="3"/>
  <c r="W54" i="4"/>
  <c r="J54" i="4"/>
  <c r="U54" i="4"/>
  <c r="X54" i="4" s="1"/>
  <c r="K54" i="4"/>
  <c r="V54" i="4"/>
  <c r="Y54" i="4" s="1"/>
  <c r="F30" i="3"/>
  <c r="F46" i="3"/>
  <c r="F27" i="3"/>
  <c r="F12" i="3"/>
  <c r="E55" i="3"/>
  <c r="P55" i="3"/>
  <c r="R55" i="3" s="1"/>
  <c r="F55" i="3"/>
  <c r="K39" i="4"/>
  <c r="V39" i="4"/>
  <c r="W39" i="4"/>
  <c r="J39" i="4"/>
  <c r="U39" i="4"/>
  <c r="H75" i="1"/>
  <c r="E75" i="6"/>
  <c r="F75" i="6"/>
  <c r="G75" i="6"/>
  <c r="G76" i="8" s="1"/>
  <c r="H76" i="8"/>
  <c r="M76" i="3"/>
  <c r="N76" i="3" s="1"/>
  <c r="O76" i="3" s="1"/>
  <c r="Q76" i="3" s="1"/>
  <c r="R76" i="3" s="1"/>
  <c r="D75" i="6"/>
  <c r="F43" i="3"/>
  <c r="F76" i="3"/>
  <c r="E76" i="3"/>
  <c r="P76" i="3"/>
  <c r="F64" i="3"/>
  <c r="E64" i="3"/>
  <c r="P64" i="3"/>
  <c r="R64" i="3" s="1"/>
  <c r="H67" i="1"/>
  <c r="K68" i="8" s="1"/>
  <c r="E67" i="6"/>
  <c r="F67" i="6"/>
  <c r="G67" i="6" s="1"/>
  <c r="G68" i="8" s="1"/>
  <c r="H68" i="8" s="1"/>
  <c r="M68" i="3"/>
  <c r="N68" i="3"/>
  <c r="O68" i="3"/>
  <c r="Q68" i="3" s="1"/>
  <c r="D67" i="6"/>
  <c r="F17" i="3"/>
  <c r="F57" i="3"/>
  <c r="E57" i="3"/>
  <c r="P57" i="3"/>
  <c r="F81" i="3"/>
  <c r="E81" i="3"/>
  <c r="P81" i="3" s="1"/>
  <c r="F58" i="3"/>
  <c r="E58" i="3"/>
  <c r="P58" i="3"/>
  <c r="R58" i="3" s="1"/>
  <c r="F11" i="3"/>
  <c r="F20" i="3"/>
  <c r="M5" i="1"/>
  <c r="H50" i="1"/>
  <c r="I50" i="5" s="1"/>
  <c r="K51" i="8"/>
  <c r="M12" i="1"/>
  <c r="M56" i="1"/>
  <c r="DL50" i="11" s="1"/>
  <c r="DN50" i="11" s="1"/>
  <c r="M64" i="1"/>
  <c r="DL58" i="11"/>
  <c r="DN58" i="11" s="1"/>
  <c r="H32" i="1"/>
  <c r="K33" i="8" s="1"/>
  <c r="H28" i="1"/>
  <c r="K29" i="8"/>
  <c r="M74" i="1"/>
  <c r="DL68" i="11" s="1"/>
  <c r="M82" i="1"/>
  <c r="DL76" i="11" s="1"/>
  <c r="DN76" i="11" s="1"/>
  <c r="H87" i="1"/>
  <c r="K87" i="1" s="1"/>
  <c r="L88" i="8" s="1"/>
  <c r="M87" i="1"/>
  <c r="DL81" i="11" s="1"/>
  <c r="DN81" i="11" s="1"/>
  <c r="H55" i="1"/>
  <c r="I55" i="5" s="1"/>
  <c r="K56" i="8"/>
  <c r="M55" i="1"/>
  <c r="DL49" i="11"/>
  <c r="DN49" i="11" s="1"/>
  <c r="H31" i="1"/>
  <c r="K32" i="8"/>
  <c r="M31" i="1"/>
  <c r="DL25" i="11" s="1"/>
  <c r="DN25" i="11"/>
  <c r="H7" i="1"/>
  <c r="K8" i="8" s="1"/>
  <c r="M7" i="1"/>
  <c r="H63" i="1"/>
  <c r="L63" i="6" s="1"/>
  <c r="M63" i="1"/>
  <c r="DL57" i="11" s="1"/>
  <c r="M58" i="1"/>
  <c r="DL52" i="11"/>
  <c r="H23" i="1"/>
  <c r="M23" i="1"/>
  <c r="DL17" i="11"/>
  <c r="DN17" i="11"/>
  <c r="H71" i="1"/>
  <c r="K72" i="8"/>
  <c r="M71" i="1"/>
  <c r="DL65" i="11" s="1"/>
  <c r="H39" i="1"/>
  <c r="K40" i="8" s="1"/>
  <c r="M39" i="1"/>
  <c r="DL33" i="11" s="1"/>
  <c r="H47" i="1"/>
  <c r="K48" i="8"/>
  <c r="M47" i="1"/>
  <c r="DL41" i="11"/>
  <c r="H15" i="1"/>
  <c r="K16" i="8"/>
  <c r="M15" i="1"/>
  <c r="DL9" i="11" s="1"/>
  <c r="H79" i="1"/>
  <c r="K80" i="8" s="1"/>
  <c r="M79" i="1"/>
  <c r="DL73" i="11"/>
  <c r="DN73" i="11" s="1"/>
  <c r="C20" i="7"/>
  <c r="K30" i="6"/>
  <c r="K17" i="6"/>
  <c r="I9" i="5"/>
  <c r="N30" i="4"/>
  <c r="K69" i="1"/>
  <c r="L70" i="8"/>
  <c r="K65" i="1"/>
  <c r="L66" i="8"/>
  <c r="I65" i="5"/>
  <c r="K89" i="6"/>
  <c r="H89" i="6"/>
  <c r="J89" i="6" s="1"/>
  <c r="N90" i="8" s="1"/>
  <c r="C92" i="7"/>
  <c r="F92" i="7" s="1"/>
  <c r="I69" i="5"/>
  <c r="K25" i="6"/>
  <c r="N34" i="4"/>
  <c r="K77" i="1"/>
  <c r="L78" i="8"/>
  <c r="I78" i="5"/>
  <c r="R74" i="3"/>
  <c r="N6" i="4"/>
  <c r="I22" i="5"/>
  <c r="C64" i="7"/>
  <c r="F64" i="7"/>
  <c r="K41" i="6"/>
  <c r="I37" i="5"/>
  <c r="I41" i="5"/>
  <c r="I30" i="5"/>
  <c r="N42" i="4"/>
  <c r="X42" i="4" s="1"/>
  <c r="I17" i="5"/>
  <c r="C44" i="7"/>
  <c r="F44" i="7" s="1"/>
  <c r="C28" i="7"/>
  <c r="F28" i="7"/>
  <c r="K78" i="6"/>
  <c r="I77" i="5"/>
  <c r="N43" i="4"/>
  <c r="I86" i="5"/>
  <c r="C25" i="7"/>
  <c r="F25" i="7" s="1"/>
  <c r="R62" i="3"/>
  <c r="K61" i="6"/>
  <c r="K78" i="1"/>
  <c r="L79" i="8" s="1"/>
  <c r="R81" i="3"/>
  <c r="I45" i="5"/>
  <c r="N35" i="4"/>
  <c r="K70" i="1"/>
  <c r="L71" i="8" s="1"/>
  <c r="C33" i="7"/>
  <c r="N14" i="4"/>
  <c r="I70" i="5"/>
  <c r="K61" i="1"/>
  <c r="L62" i="8" s="1"/>
  <c r="N18" i="4"/>
  <c r="N26" i="4"/>
  <c r="I49" i="5"/>
  <c r="I53" i="5"/>
  <c r="I61" i="5"/>
  <c r="N10" i="4"/>
  <c r="C72" i="7"/>
  <c r="F72" i="7"/>
  <c r="K53" i="1"/>
  <c r="L54" i="8" s="1"/>
  <c r="H86" i="6"/>
  <c r="J86" i="6" s="1"/>
  <c r="N87" i="8" s="1"/>
  <c r="C81" i="7"/>
  <c r="F81" i="7"/>
  <c r="K84" i="1"/>
  <c r="L85" i="8"/>
  <c r="K69" i="6"/>
  <c r="K74" i="1"/>
  <c r="L75" i="8"/>
  <c r="I16" i="5"/>
  <c r="N13" i="4"/>
  <c r="I48" i="5"/>
  <c r="K66" i="1"/>
  <c r="L67" i="8" s="1"/>
  <c r="K76" i="1"/>
  <c r="L77" i="8"/>
  <c r="R54" i="3"/>
  <c r="I24" i="5"/>
  <c r="K80" i="1"/>
  <c r="L81" i="8"/>
  <c r="R63" i="3"/>
  <c r="R87" i="3"/>
  <c r="C73" i="7"/>
  <c r="K54" i="1"/>
  <c r="L55" i="8"/>
  <c r="K55" i="8"/>
  <c r="C39" i="7"/>
  <c r="F39" i="7"/>
  <c r="G37" i="8"/>
  <c r="H37" i="8" s="1"/>
  <c r="C41" i="7"/>
  <c r="G39" i="8"/>
  <c r="H39" i="8"/>
  <c r="K75" i="1"/>
  <c r="L76" i="8" s="1"/>
  <c r="K76" i="8"/>
  <c r="K82" i="1"/>
  <c r="L83" i="8" s="1"/>
  <c r="K83" i="8"/>
  <c r="N19" i="4"/>
  <c r="P19" i="4" s="1"/>
  <c r="C65" i="7"/>
  <c r="F65" i="7"/>
  <c r="G63" i="8"/>
  <c r="H63" i="8" s="1"/>
  <c r="C49" i="7"/>
  <c r="F49" i="7"/>
  <c r="G47" i="8"/>
  <c r="H47" i="8"/>
  <c r="K86" i="1"/>
  <c r="L87" i="8" s="1"/>
  <c r="I54" i="5"/>
  <c r="I38" i="5"/>
  <c r="K39" i="8"/>
  <c r="C23" i="7"/>
  <c r="G21" i="8"/>
  <c r="H21" i="8"/>
  <c r="K59" i="1"/>
  <c r="L60" i="8" s="1"/>
  <c r="K60" i="8"/>
  <c r="K29" i="6"/>
  <c r="C57" i="7"/>
  <c r="F57" i="7"/>
  <c r="G55" i="8"/>
  <c r="H55" i="8" s="1"/>
  <c r="C48" i="7"/>
  <c r="F48" i="7" s="1"/>
  <c r="G46" i="8"/>
  <c r="H46" i="8"/>
  <c r="K36" i="6"/>
  <c r="K88" i="1"/>
  <c r="L89" i="8"/>
  <c r="K89" i="8"/>
  <c r="K7" i="8"/>
  <c r="C32" i="7"/>
  <c r="F32" i="7" s="1"/>
  <c r="I34" i="5"/>
  <c r="K35" i="8"/>
  <c r="K57" i="8"/>
  <c r="L86" i="6"/>
  <c r="K38" i="6"/>
  <c r="I36" i="5"/>
  <c r="K37" i="8"/>
  <c r="N51" i="4"/>
  <c r="C40" i="7"/>
  <c r="F40" i="7"/>
  <c r="G38" i="8"/>
  <c r="H38" i="8" s="1"/>
  <c r="K62" i="1"/>
  <c r="L63" i="8"/>
  <c r="K63" i="8"/>
  <c r="C9" i="7"/>
  <c r="F9" i="7" s="1"/>
  <c r="G7" i="8"/>
  <c r="H7" i="8"/>
  <c r="R71" i="3"/>
  <c r="K37" i="6"/>
  <c r="N27" i="4"/>
  <c r="I62" i="5"/>
  <c r="R88" i="3"/>
  <c r="N28" i="4"/>
  <c r="X28" i="4" s="1"/>
  <c r="C70" i="7"/>
  <c r="I44" i="5"/>
  <c r="N9" i="4"/>
  <c r="I11" i="5"/>
  <c r="F12" i="7"/>
  <c r="L87" i="6"/>
  <c r="N15" i="4"/>
  <c r="I67" i="5"/>
  <c r="K8" i="6"/>
  <c r="K56" i="6"/>
  <c r="C34" i="7"/>
  <c r="K58" i="6"/>
  <c r="C61" i="7"/>
  <c r="K18" i="6"/>
  <c r="C21" i="7"/>
  <c r="F21" i="7" s="1"/>
  <c r="R67" i="3"/>
  <c r="F84" i="7"/>
  <c r="I71" i="5"/>
  <c r="N36" i="4"/>
  <c r="X36" i="4" s="1"/>
  <c r="I7" i="5"/>
  <c r="K34" i="6"/>
  <c r="C37" i="7"/>
  <c r="F37" i="7" s="1"/>
  <c r="K32" i="6"/>
  <c r="K76" i="6"/>
  <c r="C79" i="7"/>
  <c r="F79" i="7" s="1"/>
  <c r="F16" i="7"/>
  <c r="I82" i="5"/>
  <c r="N47" i="4"/>
  <c r="I40" i="5"/>
  <c r="N5" i="4"/>
  <c r="K83" i="6"/>
  <c r="K84" i="6"/>
  <c r="H84" i="6"/>
  <c r="J84" i="6" s="1"/>
  <c r="N85" i="8" s="1"/>
  <c r="C87" i="7"/>
  <c r="K66" i="6"/>
  <c r="C69" i="7"/>
  <c r="I76" i="5"/>
  <c r="N41" i="4"/>
  <c r="F60" i="7"/>
  <c r="F36" i="7"/>
  <c r="I64" i="5"/>
  <c r="I15" i="5"/>
  <c r="I31" i="5"/>
  <c r="C78" i="7"/>
  <c r="F78" i="7" s="1"/>
  <c r="C62" i="7"/>
  <c r="F62" i="7" s="1"/>
  <c r="N8" i="4"/>
  <c r="I12" i="5"/>
  <c r="K74" i="6"/>
  <c r="K19" i="6"/>
  <c r="C22" i="7"/>
  <c r="F22" i="7" s="1"/>
  <c r="I83" i="5"/>
  <c r="N48" i="4"/>
  <c r="L83" i="6"/>
  <c r="I84" i="5"/>
  <c r="N49" i="4"/>
  <c r="X49" i="4" s="1"/>
  <c r="L84" i="6"/>
  <c r="I66" i="5"/>
  <c r="N31" i="4"/>
  <c r="K68" i="6"/>
  <c r="C71" i="7"/>
  <c r="I26" i="5"/>
  <c r="K60" i="6"/>
  <c r="C63" i="7"/>
  <c r="R85" i="3"/>
  <c r="K67" i="1"/>
  <c r="L68" i="8" s="1"/>
  <c r="I19" i="5"/>
  <c r="K27" i="6"/>
  <c r="C30" i="7"/>
  <c r="I68" i="5"/>
  <c r="N33" i="4"/>
  <c r="K10" i="6"/>
  <c r="C13" i="7"/>
  <c r="I72" i="5"/>
  <c r="N37" i="4"/>
  <c r="K72" i="1"/>
  <c r="L73" i="8" s="1"/>
  <c r="K26" i="6"/>
  <c r="C29" i="7"/>
  <c r="R83" i="3"/>
  <c r="F76" i="7"/>
  <c r="I58" i="5"/>
  <c r="N23" i="4"/>
  <c r="I59" i="5"/>
  <c r="I35" i="5"/>
  <c r="I74" i="5"/>
  <c r="N39" i="4"/>
  <c r="I47" i="5"/>
  <c r="N12" i="4"/>
  <c r="X12" i="4" s="1"/>
  <c r="N20" i="4"/>
  <c r="X20" i="4" s="1"/>
  <c r="I5" i="5"/>
  <c r="C31" i="7"/>
  <c r="F31" i="7" s="1"/>
  <c r="K39" i="6"/>
  <c r="C42" i="7"/>
  <c r="M54" i="4"/>
  <c r="P54" i="4" s="1"/>
  <c r="M53" i="4"/>
  <c r="R72" i="3"/>
  <c r="I27" i="5"/>
  <c r="C27" i="7"/>
  <c r="K80" i="6"/>
  <c r="R69" i="3"/>
  <c r="K83" i="1"/>
  <c r="L84" i="8" s="1"/>
  <c r="K88" i="6"/>
  <c r="H88" i="6"/>
  <c r="J88" i="6" s="1"/>
  <c r="N89" i="8" s="1"/>
  <c r="C91" i="7"/>
  <c r="K87" i="6"/>
  <c r="H87" i="6"/>
  <c r="J87" i="6"/>
  <c r="N88" i="8" s="1"/>
  <c r="C90" i="7"/>
  <c r="I39" i="5"/>
  <c r="C55" i="7"/>
  <c r="I79" i="5"/>
  <c r="N44" i="4"/>
  <c r="I28" i="5"/>
  <c r="C67" i="7"/>
  <c r="F68" i="7"/>
  <c r="I32" i="5"/>
  <c r="I75" i="5"/>
  <c r="N40" i="4"/>
  <c r="X40" i="4" s="1"/>
  <c r="K48" i="6"/>
  <c r="C51" i="7"/>
  <c r="K58" i="1"/>
  <c r="L59" i="8"/>
  <c r="C47" i="7"/>
  <c r="F47" i="7" s="1"/>
  <c r="I10" i="5"/>
  <c r="I51" i="5"/>
  <c r="N16" i="4"/>
  <c r="K79" i="6"/>
  <c r="L54" i="4"/>
  <c r="O54" i="4" s="1"/>
  <c r="R59" i="3"/>
  <c r="I80" i="5"/>
  <c r="N45" i="4"/>
  <c r="K11" i="6"/>
  <c r="C14" i="7"/>
  <c r="R68" i="3"/>
  <c r="K50" i="6"/>
  <c r="C53" i="7"/>
  <c r="F53" i="7" s="1"/>
  <c r="K23" i="6"/>
  <c r="I88" i="5"/>
  <c r="N53" i="4"/>
  <c r="Y53" i="4"/>
  <c r="L88" i="6"/>
  <c r="F20" i="7"/>
  <c r="K79" i="1"/>
  <c r="L80" i="8"/>
  <c r="K55" i="1"/>
  <c r="L56" i="8" s="1"/>
  <c r="K71" i="1"/>
  <c r="L72" i="8"/>
  <c r="X53" i="4"/>
  <c r="F11" i="7"/>
  <c r="F71" i="7"/>
  <c r="F55" i="7"/>
  <c r="F61" i="7"/>
  <c r="F30" i="7"/>
  <c r="F14" i="7"/>
  <c r="F51" i="7"/>
  <c r="P53" i="4"/>
  <c r="F13" i="7"/>
  <c r="F63" i="7"/>
  <c r="F42" i="7"/>
  <c r="F29" i="7"/>
  <c r="F91" i="7"/>
  <c r="E91" i="7"/>
  <c r="O89" i="8" s="1"/>
  <c r="F27" i="7"/>
  <c r="AA54" i="4"/>
  <c r="E47" i="4"/>
  <c r="X47" i="4" s="1"/>
  <c r="F41" i="4"/>
  <c r="M41" i="4"/>
  <c r="P41" i="4" s="1"/>
  <c r="Y41" i="4"/>
  <c r="E42" i="4"/>
  <c r="F29" i="4"/>
  <c r="F48" i="4"/>
  <c r="M48" i="4" s="1"/>
  <c r="P48" i="4" s="1"/>
  <c r="E34" i="4"/>
  <c r="E35" i="4"/>
  <c r="X35" i="4" s="1"/>
  <c r="F44" i="4"/>
  <c r="F45" i="4"/>
  <c r="Y45" i="4" s="1"/>
  <c r="F46" i="4"/>
  <c r="F52" i="4"/>
  <c r="E36" i="4"/>
  <c r="E43" i="4"/>
  <c r="E31" i="4"/>
  <c r="L31" i="4" s="1"/>
  <c r="O31" i="4" s="1"/>
  <c r="F37" i="4"/>
  <c r="M37" i="4" s="1"/>
  <c r="E38" i="4"/>
  <c r="E30" i="4"/>
  <c r="L30" i="4" s="1"/>
  <c r="O30" i="4" s="1"/>
  <c r="E33" i="4"/>
  <c r="F39" i="4"/>
  <c r="M39" i="4" s="1"/>
  <c r="F40" i="4"/>
  <c r="M40" i="4" s="1"/>
  <c r="F49" i="4"/>
  <c r="Y49" i="4" s="1"/>
  <c r="D80" i="8"/>
  <c r="D75" i="8"/>
  <c r="D72" i="8"/>
  <c r="D57" i="8"/>
  <c r="D54" i="8"/>
  <c r="D62" i="8"/>
  <c r="D86" i="8"/>
  <c r="E86" i="8" s="1"/>
  <c r="D63" i="8"/>
  <c r="D60" i="8"/>
  <c r="D88" i="8"/>
  <c r="E88" i="8" s="1"/>
  <c r="D83" i="8"/>
  <c r="D81" i="8"/>
  <c r="D65" i="8"/>
  <c r="D84" i="8"/>
  <c r="E84" i="8"/>
  <c r="D76" i="8"/>
  <c r="D68" i="8"/>
  <c r="D58" i="8"/>
  <c r="D74" i="8"/>
  <c r="D66" i="8"/>
  <c r="D61" i="8"/>
  <c r="D82" i="8"/>
  <c r="D79" i="8"/>
  <c r="D77" i="8"/>
  <c r="D69" i="8"/>
  <c r="D85" i="8"/>
  <c r="E85" i="8"/>
  <c r="E32" i="4"/>
  <c r="F42" i="4"/>
  <c r="Y42" i="4" s="1"/>
  <c r="E45" i="4"/>
  <c r="L45" i="4" s="1"/>
  <c r="O45" i="4" s="1"/>
  <c r="E50" i="4"/>
  <c r="E41" i="4"/>
  <c r="E29" i="4"/>
  <c r="E40" i="4"/>
  <c r="F43" i="4"/>
  <c r="M43" i="4" s="1"/>
  <c r="P43" i="4" s="1"/>
  <c r="E44" i="4"/>
  <c r="E49" i="4"/>
  <c r="E52" i="4"/>
  <c r="E46" i="4"/>
  <c r="L46" i="4" s="1"/>
  <c r="F50" i="4"/>
  <c r="F30" i="4"/>
  <c r="M30" i="4" s="1"/>
  <c r="P30" i="4" s="1"/>
  <c r="F32" i="4"/>
  <c r="F47" i="4"/>
  <c r="E39" i="4"/>
  <c r="X39" i="4" s="1"/>
  <c r="E48" i="4"/>
  <c r="X48" i="4" s="1"/>
  <c r="D70" i="8"/>
  <c r="D67" i="8"/>
  <c r="E67" i="8" s="1"/>
  <c r="D73" i="8"/>
  <c r="D78" i="8"/>
  <c r="D87" i="8"/>
  <c r="E87" i="8"/>
  <c r="D64" i="8"/>
  <c r="D43" i="5"/>
  <c r="D44" i="8"/>
  <c r="D34" i="5"/>
  <c r="D35" i="8"/>
  <c r="D22" i="5"/>
  <c r="D23" i="8"/>
  <c r="D28" i="5"/>
  <c r="D29" i="8"/>
  <c r="D31" i="5"/>
  <c r="D32" i="8"/>
  <c r="D42" i="5"/>
  <c r="D43" i="8"/>
  <c r="D38" i="5"/>
  <c r="D39" i="8"/>
  <c r="D23" i="5"/>
  <c r="D24" i="8"/>
  <c r="D27" i="5"/>
  <c r="D28" i="8"/>
  <c r="D30" i="5"/>
  <c r="D31" i="8"/>
  <c r="D45" i="5"/>
  <c r="D46" i="8"/>
  <c r="D44" i="5"/>
  <c r="D45" i="8"/>
  <c r="D25" i="5"/>
  <c r="D26" i="8"/>
  <c r="D26" i="5"/>
  <c r="D27" i="8"/>
  <c r="D41" i="5"/>
  <c r="D42" i="8"/>
  <c r="D36" i="5"/>
  <c r="D37" i="8"/>
  <c r="D51" i="5"/>
  <c r="D52" i="8"/>
  <c r="D24" i="5"/>
  <c r="D25" i="8"/>
  <c r="D33" i="5"/>
  <c r="D34" i="8"/>
  <c r="D46" i="5"/>
  <c r="D47" i="8"/>
  <c r="D40" i="5"/>
  <c r="D41" i="8"/>
  <c r="D37" i="5"/>
  <c r="D38" i="8"/>
  <c r="O78" i="1"/>
  <c r="Q78" i="1"/>
  <c r="Z43" i="4" s="1"/>
  <c r="D78" i="5"/>
  <c r="O80" i="1"/>
  <c r="D80" i="5"/>
  <c r="O61" i="1"/>
  <c r="Q61" i="1" s="1"/>
  <c r="D61" i="5"/>
  <c r="O72" i="1"/>
  <c r="P72" i="1" s="1"/>
  <c r="D72" i="5"/>
  <c r="O63" i="1"/>
  <c r="Q63" i="1" s="1"/>
  <c r="P63" i="1"/>
  <c r="D63" i="5"/>
  <c r="O66" i="1"/>
  <c r="P66" i="1"/>
  <c r="D66" i="5"/>
  <c r="O81" i="1"/>
  <c r="Q81" i="1"/>
  <c r="Z46" i="4" s="1"/>
  <c r="D81" i="5"/>
  <c r="O57" i="1"/>
  <c r="P57" i="1"/>
  <c r="D57" i="5"/>
  <c r="O82" i="1"/>
  <c r="P82" i="1"/>
  <c r="D82" i="5"/>
  <c r="O53" i="1"/>
  <c r="P53" i="1"/>
  <c r="D53" i="5"/>
  <c r="O85" i="1"/>
  <c r="P85" i="1"/>
  <c r="D85" i="5"/>
  <c r="G88" i="7"/>
  <c r="O69" i="1"/>
  <c r="Q69" i="1" s="1"/>
  <c r="Z34" i="4" s="1"/>
  <c r="P69" i="1"/>
  <c r="D69" i="5"/>
  <c r="O67" i="1"/>
  <c r="D67" i="5"/>
  <c r="O87" i="1"/>
  <c r="Q87" i="1" s="1"/>
  <c r="M88" i="8" s="1"/>
  <c r="P87" i="1"/>
  <c r="D87" i="5"/>
  <c r="G90" i="7"/>
  <c r="O56" i="1"/>
  <c r="P56" i="1" s="1"/>
  <c r="D56" i="5"/>
  <c r="O84" i="1"/>
  <c r="D84" i="5"/>
  <c r="G87" i="7"/>
  <c r="O60" i="1"/>
  <c r="P60" i="1"/>
  <c r="D60" i="5"/>
  <c r="O75" i="1"/>
  <c r="Q75" i="1" s="1"/>
  <c r="D75" i="5"/>
  <c r="O71" i="1"/>
  <c r="P71" i="1" s="1"/>
  <c r="D71" i="5"/>
  <c r="O64" i="1"/>
  <c r="P64" i="1" s="1"/>
  <c r="D64" i="5"/>
  <c r="O68" i="1"/>
  <c r="P68" i="1" s="1"/>
  <c r="D68" i="5"/>
  <c r="O65" i="1"/>
  <c r="D65" i="5"/>
  <c r="O83" i="1"/>
  <c r="P83" i="1" s="1"/>
  <c r="D83" i="5"/>
  <c r="G86" i="7"/>
  <c r="H86" i="7" s="1"/>
  <c r="O59" i="1"/>
  <c r="Q59" i="1" s="1"/>
  <c r="P59" i="1"/>
  <c r="D59" i="5"/>
  <c r="O74" i="1"/>
  <c r="D74" i="5"/>
  <c r="O76" i="1"/>
  <c r="P76" i="1" s="1"/>
  <c r="D76" i="5"/>
  <c r="O86" i="1"/>
  <c r="P86" i="1" s="1"/>
  <c r="D86" i="5"/>
  <c r="G89" i="7"/>
  <c r="H89" i="7" s="1"/>
  <c r="O77" i="1"/>
  <c r="Q77" i="1"/>
  <c r="Z42" i="4" s="1"/>
  <c r="D77" i="5"/>
  <c r="O73" i="1"/>
  <c r="P73" i="1"/>
  <c r="D73" i="5"/>
  <c r="O62" i="1"/>
  <c r="P62" i="1"/>
  <c r="D62" i="5"/>
  <c r="O79" i="1"/>
  <c r="P79" i="1"/>
  <c r="D79" i="5"/>
  <c r="L39" i="4"/>
  <c r="O39" i="4" s="1"/>
  <c r="Y30" i="4"/>
  <c r="L42" i="4"/>
  <c r="O42" i="4" s="1"/>
  <c r="M50" i="4"/>
  <c r="L29" i="4"/>
  <c r="L50" i="4"/>
  <c r="O50" i="4"/>
  <c r="Y39" i="4"/>
  <c r="M29" i="4"/>
  <c r="X45" i="4"/>
  <c r="L33" i="4"/>
  <c r="O33" i="4"/>
  <c r="X33" i="4"/>
  <c r="Y37" i="4"/>
  <c r="L43" i="4"/>
  <c r="O43" i="4" s="1"/>
  <c r="X43" i="4"/>
  <c r="M45" i="4"/>
  <c r="L34" i="4"/>
  <c r="O34" i="4"/>
  <c r="X34" i="4"/>
  <c r="M47" i="4"/>
  <c r="P47" i="4" s="1"/>
  <c r="L49" i="4"/>
  <c r="O49" i="4"/>
  <c r="X30" i="4"/>
  <c r="L52" i="4"/>
  <c r="L36" i="4"/>
  <c r="O36" i="4" s="1"/>
  <c r="L35" i="4"/>
  <c r="O35" i="4"/>
  <c r="L40" i="4"/>
  <c r="L48" i="4"/>
  <c r="O48" i="4" s="1"/>
  <c r="M32" i="4"/>
  <c r="L41" i="4"/>
  <c r="O41" i="4" s="1"/>
  <c r="X41" i="4"/>
  <c r="L32" i="4"/>
  <c r="M49" i="4"/>
  <c r="AA49" i="4" s="1"/>
  <c r="M52" i="4"/>
  <c r="AA52" i="4" s="1"/>
  <c r="P80" i="1"/>
  <c r="Q80" i="1"/>
  <c r="Z45" i="4" s="1"/>
  <c r="F31" i="4"/>
  <c r="M31" i="4" s="1"/>
  <c r="F51" i="4"/>
  <c r="D56" i="8"/>
  <c r="E51" i="4"/>
  <c r="X51" i="4" s="1"/>
  <c r="D53" i="8"/>
  <c r="D55" i="8"/>
  <c r="F34" i="4"/>
  <c r="P75" i="1"/>
  <c r="F33" i="4"/>
  <c r="M33" i="4" s="1"/>
  <c r="AA33" i="4" s="1"/>
  <c r="Q72" i="1"/>
  <c r="Z37" i="4" s="1"/>
  <c r="P78" i="1"/>
  <c r="P74" i="1"/>
  <c r="Q74" i="1"/>
  <c r="D71" i="8"/>
  <c r="E71" i="8" s="1"/>
  <c r="P61" i="1"/>
  <c r="F35" i="4"/>
  <c r="Y35" i="4" s="1"/>
  <c r="F38" i="4"/>
  <c r="F36" i="4"/>
  <c r="E37" i="4"/>
  <c r="D59" i="8"/>
  <c r="Q83" i="1"/>
  <c r="Z48" i="4" s="1"/>
  <c r="M78" i="8"/>
  <c r="M79" i="8"/>
  <c r="D47" i="5"/>
  <c r="D48" i="8"/>
  <c r="M81" i="8"/>
  <c r="D50" i="5"/>
  <c r="D51" i="8"/>
  <c r="D32" i="5"/>
  <c r="D33" i="8"/>
  <c r="M84" i="8"/>
  <c r="D35" i="5"/>
  <c r="D36" i="8"/>
  <c r="M73" i="8"/>
  <c r="D49" i="5"/>
  <c r="D50" i="8"/>
  <c r="Z39" i="4"/>
  <c r="M75" i="8"/>
  <c r="D39" i="5"/>
  <c r="D40" i="8"/>
  <c r="Q79" i="1"/>
  <c r="Q82" i="1"/>
  <c r="D48" i="5"/>
  <c r="D49" i="8"/>
  <c r="M82" i="8"/>
  <c r="Q85" i="1"/>
  <c r="M86" i="8" s="1"/>
  <c r="Q71" i="1"/>
  <c r="M72" i="8" s="1"/>
  <c r="Q53" i="1"/>
  <c r="M54" i="8" s="1"/>
  <c r="Q57" i="1"/>
  <c r="Z22" i="4" s="1"/>
  <c r="Q73" i="1"/>
  <c r="M74" i="8" s="1"/>
  <c r="Q62" i="1"/>
  <c r="Z27" i="4" s="1"/>
  <c r="Q66" i="1"/>
  <c r="Z31" i="4" s="1"/>
  <c r="P77" i="1"/>
  <c r="O54" i="1"/>
  <c r="P54" i="1" s="1"/>
  <c r="D54" i="5"/>
  <c r="H88" i="7"/>
  <c r="H87" i="7"/>
  <c r="O58" i="1"/>
  <c r="P58" i="1"/>
  <c r="D58" i="5"/>
  <c r="P81" i="1"/>
  <c r="Q86" i="1"/>
  <c r="Z51" i="4" s="1"/>
  <c r="O52" i="1"/>
  <c r="P52" i="1"/>
  <c r="D52" i="5"/>
  <c r="O55" i="1"/>
  <c r="D55" i="5"/>
  <c r="Q68" i="1"/>
  <c r="Z33" i="4" s="1"/>
  <c r="O70" i="1"/>
  <c r="Q70" i="1" s="1"/>
  <c r="Z35" i="4" s="1"/>
  <c r="D70" i="5"/>
  <c r="AA40" i="4"/>
  <c r="AA48" i="4"/>
  <c r="P45" i="4"/>
  <c r="AA45" i="4"/>
  <c r="AA43" i="4"/>
  <c r="AA41" i="4"/>
  <c r="P49" i="4"/>
  <c r="P37" i="4"/>
  <c r="M51" i="4"/>
  <c r="Y51" i="4"/>
  <c r="M38" i="4"/>
  <c r="P38" i="4" s="1"/>
  <c r="M36" i="4"/>
  <c r="AA36" i="4" s="1"/>
  <c r="Y36" i="4"/>
  <c r="Y33" i="4"/>
  <c r="M35" i="4"/>
  <c r="P35" i="4" s="1"/>
  <c r="D89" i="8"/>
  <c r="E89" i="8"/>
  <c r="D90" i="8"/>
  <c r="E90" i="8" s="1"/>
  <c r="Q58" i="1"/>
  <c r="Z23" i="4" s="1"/>
  <c r="Q54" i="1"/>
  <c r="Z19" i="4" s="1"/>
  <c r="P70" i="1"/>
  <c r="Z52" i="4"/>
  <c r="Z36" i="4"/>
  <c r="M63" i="8"/>
  <c r="Z50" i="4"/>
  <c r="Z44" i="4"/>
  <c r="M80" i="8"/>
  <c r="M59" i="8"/>
  <c r="D29" i="5"/>
  <c r="D30" i="8"/>
  <c r="M71" i="8"/>
  <c r="M70" i="8"/>
  <c r="M58" i="8"/>
  <c r="Z38" i="4"/>
  <c r="M69" i="8"/>
  <c r="M87" i="8"/>
  <c r="M67" i="8"/>
  <c r="Z18" i="4"/>
  <c r="O88" i="1"/>
  <c r="Q88" i="1" s="1"/>
  <c r="M89" i="8" s="1"/>
  <c r="D88" i="5"/>
  <c r="G91" i="7"/>
  <c r="O89" i="1"/>
  <c r="Q89" i="1"/>
  <c r="Z54" i="4" s="1"/>
  <c r="G92" i="7"/>
  <c r="H92" i="7" s="1"/>
  <c r="P33" i="4"/>
  <c r="P36" i="4"/>
  <c r="P34" i="4"/>
  <c r="P51" i="4"/>
  <c r="M90" i="8"/>
  <c r="Z53" i="4"/>
  <c r="P89" i="1"/>
  <c r="H91" i="7"/>
  <c r="I91" i="7"/>
  <c r="P89" i="8" s="1"/>
  <c r="E28" i="4"/>
  <c r="F28" i="4"/>
  <c r="M28" i="4" s="1"/>
  <c r="L28" i="4"/>
  <c r="F27" i="4"/>
  <c r="Y27" i="4" s="1"/>
  <c r="E27" i="4"/>
  <c r="M27" i="4"/>
  <c r="X27" i="4"/>
  <c r="L27" i="4"/>
  <c r="O27" i="4"/>
  <c r="E26" i="4"/>
  <c r="X26" i="4" s="1"/>
  <c r="F26" i="4"/>
  <c r="Y26" i="4"/>
  <c r="M26" i="4"/>
  <c r="L26" i="4"/>
  <c r="O26" i="4" s="1"/>
  <c r="F25" i="4"/>
  <c r="E25" i="4"/>
  <c r="L25" i="4"/>
  <c r="E24" i="4"/>
  <c r="L24" i="4" s="1"/>
  <c r="F24" i="4"/>
  <c r="M24" i="4"/>
  <c r="E23" i="4"/>
  <c r="L23" i="4" s="1"/>
  <c r="F23" i="4"/>
  <c r="X23" i="4"/>
  <c r="M23" i="4"/>
  <c r="P23" i="4" s="1"/>
  <c r="Y23" i="4"/>
  <c r="F22" i="4"/>
  <c r="E22" i="4"/>
  <c r="L22" i="4"/>
  <c r="O22" i="4"/>
  <c r="X22" i="4"/>
  <c r="M22" i="4"/>
  <c r="P22" i="4" s="1"/>
  <c r="Y22" i="4"/>
  <c r="F21" i="4"/>
  <c r="E21" i="4"/>
  <c r="L21" i="4"/>
  <c r="AA22" i="4"/>
  <c r="F20" i="4"/>
  <c r="M20" i="4" s="1"/>
  <c r="E20" i="4"/>
  <c r="Y20" i="4"/>
  <c r="L20" i="4"/>
  <c r="O20" i="4" s="1"/>
  <c r="E19" i="4"/>
  <c r="L19" i="4" s="1"/>
  <c r="O19" i="4" s="1"/>
  <c r="F19" i="4"/>
  <c r="X19" i="4"/>
  <c r="AA20" i="4"/>
  <c r="M19" i="4"/>
  <c r="Y19" i="4"/>
  <c r="E18" i="4"/>
  <c r="F18" i="4"/>
  <c r="M18" i="4"/>
  <c r="P18" i="4" s="1"/>
  <c r="Y18" i="4"/>
  <c r="L18" i="4"/>
  <c r="O18" i="4" s="1"/>
  <c r="F17" i="4"/>
  <c r="E17" i="4"/>
  <c r="L17" i="4"/>
  <c r="M17" i="4"/>
  <c r="AA17" i="4" s="1"/>
  <c r="AA18" i="4"/>
  <c r="F16" i="4"/>
  <c r="E16" i="4"/>
  <c r="F15" i="4"/>
  <c r="E15" i="4"/>
  <c r="E14" i="4"/>
  <c r="F14" i="4"/>
  <c r="F13" i="4"/>
  <c r="E13" i="4"/>
  <c r="F12" i="4"/>
  <c r="E12" i="4"/>
  <c r="F11" i="4"/>
  <c r="E11" i="4"/>
  <c r="E10" i="4"/>
  <c r="F10" i="4"/>
  <c r="E9" i="4"/>
  <c r="F9" i="4"/>
  <c r="F8" i="4"/>
  <c r="E8" i="4"/>
  <c r="F7" i="4"/>
  <c r="E7" i="4"/>
  <c r="F6" i="4"/>
  <c r="E6" i="4"/>
  <c r="E5" i="4"/>
  <c r="F5" i="4"/>
  <c r="C88" i="5"/>
  <c r="G88" i="5"/>
  <c r="E88" i="5"/>
  <c r="H88" i="5" s="1"/>
  <c r="K88" i="5" s="1"/>
  <c r="C67" i="8"/>
  <c r="C71" i="8"/>
  <c r="C68" i="8"/>
  <c r="C66" i="8"/>
  <c r="E66" i="8"/>
  <c r="C72" i="8"/>
  <c r="E72" i="8"/>
  <c r="C73" i="8"/>
  <c r="E73" i="8"/>
  <c r="I67" i="6"/>
  <c r="B70" i="7"/>
  <c r="M67" i="6"/>
  <c r="L67" i="6"/>
  <c r="I66" i="6"/>
  <c r="B69" i="7"/>
  <c r="L66" i="6"/>
  <c r="H66" i="6"/>
  <c r="J66" i="6"/>
  <c r="N67" i="8" s="1"/>
  <c r="I70" i="6"/>
  <c r="B73" i="7"/>
  <c r="M70" i="6" s="1"/>
  <c r="H70" i="6"/>
  <c r="J70" i="6"/>
  <c r="N71" i="8" s="1"/>
  <c r="L70" i="6"/>
  <c r="B74" i="7"/>
  <c r="M71" i="6" s="1"/>
  <c r="I71" i="6"/>
  <c r="L71" i="6"/>
  <c r="I72" i="6"/>
  <c r="B75" i="7"/>
  <c r="M72" i="6"/>
  <c r="L72" i="6"/>
  <c r="B68" i="7"/>
  <c r="M65" i="6"/>
  <c r="I65" i="6"/>
  <c r="H65" i="6"/>
  <c r="J65" i="6"/>
  <c r="N66" i="8" s="1"/>
  <c r="L65" i="6"/>
  <c r="C55" i="8"/>
  <c r="E55" i="8"/>
  <c r="C69" i="8"/>
  <c r="E69" i="8"/>
  <c r="C61" i="8"/>
  <c r="E61" i="8" s="1"/>
  <c r="C57" i="8"/>
  <c r="E57" i="8"/>
  <c r="C56" i="8"/>
  <c r="E56" i="8"/>
  <c r="C74" i="8"/>
  <c r="E74" i="8" s="1"/>
  <c r="C70" i="8"/>
  <c r="E70" i="8"/>
  <c r="C60" i="8"/>
  <c r="E60" i="8"/>
  <c r="C79" i="8"/>
  <c r="E79" i="8" s="1"/>
  <c r="C59" i="8"/>
  <c r="E59" i="8"/>
  <c r="M58" i="6"/>
  <c r="C75" i="8"/>
  <c r="E75" i="8" s="1"/>
  <c r="C62" i="8"/>
  <c r="E62" i="8"/>
  <c r="B59" i="7"/>
  <c r="I56" i="6"/>
  <c r="B77" i="7"/>
  <c r="M74" i="6"/>
  <c r="I74" i="6"/>
  <c r="L74" i="6"/>
  <c r="I61" i="6"/>
  <c r="B64" i="7"/>
  <c r="M61" i="6" s="1"/>
  <c r="L61" i="6"/>
  <c r="H61" i="6"/>
  <c r="J61" i="6" s="1"/>
  <c r="N62" i="8" s="1"/>
  <c r="D68" i="7"/>
  <c r="E68" i="7"/>
  <c r="O66" i="8"/>
  <c r="G68" i="7"/>
  <c r="H68" i="7" s="1"/>
  <c r="B57" i="7"/>
  <c r="D57" i="7" s="1"/>
  <c r="M54" i="6"/>
  <c r="I54" i="6"/>
  <c r="L54" i="6"/>
  <c r="H54" i="6"/>
  <c r="J54" i="6"/>
  <c r="N55" i="8" s="1"/>
  <c r="I60" i="6"/>
  <c r="B63" i="7"/>
  <c r="M60" i="6" s="1"/>
  <c r="H60" i="6"/>
  <c r="I58" i="6"/>
  <c r="B61" i="7"/>
  <c r="H58" i="6"/>
  <c r="J58" i="6"/>
  <c r="N59" i="8" s="1"/>
  <c r="L58" i="6"/>
  <c r="B62" i="7"/>
  <c r="M59" i="6" s="1"/>
  <c r="I59" i="6"/>
  <c r="H59" i="6"/>
  <c r="J59" i="6" s="1"/>
  <c r="N60" i="8" s="1"/>
  <c r="L59" i="6"/>
  <c r="B81" i="7"/>
  <c r="M78" i="6"/>
  <c r="I78" i="6"/>
  <c r="L78" i="6"/>
  <c r="H78" i="6"/>
  <c r="J78" i="6" s="1"/>
  <c r="N79" i="8" s="1"/>
  <c r="B71" i="7"/>
  <c r="E71" i="7" s="1"/>
  <c r="O69" i="8" s="1"/>
  <c r="M68" i="6"/>
  <c r="I68" i="6"/>
  <c r="L68" i="6"/>
  <c r="H68" i="6"/>
  <c r="J68" i="6" s="1"/>
  <c r="N69" i="8" s="1"/>
  <c r="B58" i="7"/>
  <c r="G58" i="7" s="1"/>
  <c r="M55" i="6"/>
  <c r="I55" i="6"/>
  <c r="L55" i="6"/>
  <c r="B72" i="7"/>
  <c r="E72" i="7" s="1"/>
  <c r="O70" i="8" s="1"/>
  <c r="I69" i="6"/>
  <c r="L69" i="6"/>
  <c r="H69" i="6"/>
  <c r="J69" i="6"/>
  <c r="N70" i="8"/>
  <c r="B76" i="7"/>
  <c r="E76" i="7" s="1"/>
  <c r="O74" i="8" s="1"/>
  <c r="I73" i="6"/>
  <c r="L73" i="6"/>
  <c r="H73" i="6"/>
  <c r="J73" i="6" s="1"/>
  <c r="N74" i="8" s="1"/>
  <c r="G69" i="7"/>
  <c r="H69" i="7" s="1"/>
  <c r="D75" i="7"/>
  <c r="G75" i="7"/>
  <c r="D74" i="7"/>
  <c r="G74" i="7"/>
  <c r="D70" i="7"/>
  <c r="G70" i="7"/>
  <c r="D73" i="7"/>
  <c r="E73" i="7"/>
  <c r="O71" i="8" s="1"/>
  <c r="C58" i="8"/>
  <c r="E58" i="8"/>
  <c r="C83" i="8"/>
  <c r="E83" i="8" s="1"/>
  <c r="C63" i="8"/>
  <c r="E63" i="8" s="1"/>
  <c r="C77" i="8"/>
  <c r="E77" i="8"/>
  <c r="C76" i="8"/>
  <c r="E76" i="8"/>
  <c r="C81" i="8"/>
  <c r="E81" i="8" s="1"/>
  <c r="C64" i="8"/>
  <c r="E64" i="8"/>
  <c r="C54" i="8"/>
  <c r="E54" i="8" s="1"/>
  <c r="C65" i="8"/>
  <c r="E65" i="8"/>
  <c r="C78" i="8"/>
  <c r="E78" i="8"/>
  <c r="C53" i="8"/>
  <c r="E53" i="8" s="1"/>
  <c r="B52" i="8"/>
  <c r="AS44" i="9"/>
  <c r="H75" i="7"/>
  <c r="D61" i="7"/>
  <c r="E61" i="7"/>
  <c r="O59" i="8"/>
  <c r="G61" i="7"/>
  <c r="G59" i="7"/>
  <c r="B55" i="7"/>
  <c r="M52" i="6" s="1"/>
  <c r="I52" i="6"/>
  <c r="H52" i="6"/>
  <c r="D81" i="7"/>
  <c r="E81" i="7"/>
  <c r="O79" i="8"/>
  <c r="G81" i="7"/>
  <c r="D62" i="7"/>
  <c r="E62" i="7"/>
  <c r="O60" i="8" s="1"/>
  <c r="B80" i="7"/>
  <c r="M77" i="6"/>
  <c r="I77" i="6"/>
  <c r="L77" i="6"/>
  <c r="D58" i="7"/>
  <c r="B65" i="7"/>
  <c r="M62" i="6"/>
  <c r="I62" i="6"/>
  <c r="H62" i="6"/>
  <c r="J62" i="6" s="1"/>
  <c r="N63" i="8" s="1"/>
  <c r="L62" i="6"/>
  <c r="E57" i="7"/>
  <c r="O55" i="8" s="1"/>
  <c r="G57" i="7"/>
  <c r="H57" i="7" s="1"/>
  <c r="J51" i="1"/>
  <c r="K51" i="1" s="1"/>
  <c r="L52" i="8" s="1"/>
  <c r="D51" i="1"/>
  <c r="G16" i="4"/>
  <c r="E52" i="3"/>
  <c r="P52" i="3" s="1"/>
  <c r="R52" i="3" s="1"/>
  <c r="O51" i="1"/>
  <c r="B79" i="7"/>
  <c r="I76" i="6"/>
  <c r="L76" i="6"/>
  <c r="H76" i="6"/>
  <c r="J76" i="6"/>
  <c r="N77" i="8"/>
  <c r="B66" i="7"/>
  <c r="D66" i="7" s="1"/>
  <c r="I63" i="6"/>
  <c r="H74" i="7"/>
  <c r="I57" i="6"/>
  <c r="B60" i="7"/>
  <c r="M57" i="6"/>
  <c r="L57" i="6"/>
  <c r="H57" i="6"/>
  <c r="J57" i="6" s="1"/>
  <c r="N58" i="8" s="1"/>
  <c r="B67" i="7"/>
  <c r="I64" i="6"/>
  <c r="L64" i="6"/>
  <c r="D63" i="7"/>
  <c r="D77" i="7"/>
  <c r="G77" i="7"/>
  <c r="H77" i="7" s="1"/>
  <c r="B78" i="7"/>
  <c r="M75" i="6" s="1"/>
  <c r="I75" i="6"/>
  <c r="L75" i="6"/>
  <c r="H75" i="6"/>
  <c r="J75" i="6"/>
  <c r="N76" i="8" s="1"/>
  <c r="H70" i="7"/>
  <c r="D76" i="7"/>
  <c r="D72" i="7"/>
  <c r="G72" i="7"/>
  <c r="H72" i="7" s="1"/>
  <c r="D71" i="7"/>
  <c r="G71" i="7"/>
  <c r="B56" i="7"/>
  <c r="E56" i="7" s="1"/>
  <c r="O54" i="8" s="1"/>
  <c r="I53" i="6"/>
  <c r="L53" i="6"/>
  <c r="H53" i="6"/>
  <c r="J53" i="6"/>
  <c r="N54" i="8"/>
  <c r="B83" i="7"/>
  <c r="G83" i="7" s="1"/>
  <c r="I80" i="6"/>
  <c r="L80" i="6"/>
  <c r="H80" i="6"/>
  <c r="J80" i="6"/>
  <c r="N81" i="8" s="1"/>
  <c r="I82" i="6"/>
  <c r="B85" i="7"/>
  <c r="M82" i="6" s="1"/>
  <c r="L82" i="6"/>
  <c r="H82" i="6"/>
  <c r="J82" i="6"/>
  <c r="N83" i="8" s="1"/>
  <c r="D64" i="7"/>
  <c r="G64" i="7"/>
  <c r="H64" i="7" s="1"/>
  <c r="C52" i="8"/>
  <c r="E52" i="8"/>
  <c r="B51" i="8"/>
  <c r="AS43" i="9"/>
  <c r="K16" i="4"/>
  <c r="V16" i="4" s="1"/>
  <c r="Y16" i="4" s="1"/>
  <c r="H58" i="7"/>
  <c r="D80" i="7"/>
  <c r="G80" i="7"/>
  <c r="H59" i="7"/>
  <c r="G15" i="4"/>
  <c r="W15" i="4" s="1"/>
  <c r="O50" i="1"/>
  <c r="E51" i="3"/>
  <c r="P51" i="3"/>
  <c r="R51" i="3" s="1"/>
  <c r="D50" i="1"/>
  <c r="J50" i="1"/>
  <c r="K50" i="1" s="1"/>
  <c r="L51" i="8" s="1"/>
  <c r="D65" i="7"/>
  <c r="E65" i="7"/>
  <c r="O63" i="8" s="1"/>
  <c r="G65" i="7"/>
  <c r="H65" i="7" s="1"/>
  <c r="D60" i="7"/>
  <c r="E60" i="7"/>
  <c r="O58" i="8" s="1"/>
  <c r="G60" i="7"/>
  <c r="I60" i="7" s="1"/>
  <c r="G66" i="7"/>
  <c r="H66" i="7" s="1"/>
  <c r="I64" i="7"/>
  <c r="P62" i="8" s="1"/>
  <c r="D78" i="7"/>
  <c r="E78" i="7"/>
  <c r="O76" i="8" s="1"/>
  <c r="G78" i="7"/>
  <c r="H78" i="7" s="1"/>
  <c r="D85" i="7"/>
  <c r="G85" i="7"/>
  <c r="Q51" i="1"/>
  <c r="M52" i="8" s="1"/>
  <c r="P51" i="1"/>
  <c r="D55" i="7"/>
  <c r="G55" i="7"/>
  <c r="B54" i="7"/>
  <c r="G54" i="7" s="1"/>
  <c r="M51" i="6"/>
  <c r="L51" i="6"/>
  <c r="I51" i="6"/>
  <c r="I57" i="7"/>
  <c r="P55" i="8" s="1"/>
  <c r="H61" i="7"/>
  <c r="I61" i="7"/>
  <c r="P59" i="8"/>
  <c r="C80" i="8"/>
  <c r="E80" i="8"/>
  <c r="C82" i="8"/>
  <c r="E82" i="8" s="1"/>
  <c r="B50" i="8"/>
  <c r="AS42" i="9"/>
  <c r="B53" i="7"/>
  <c r="E53" i="7"/>
  <c r="O51" i="8"/>
  <c r="C51" i="8"/>
  <c r="E51" i="8" s="1"/>
  <c r="Z16" i="4"/>
  <c r="I81" i="6"/>
  <c r="B84" i="7"/>
  <c r="G84" i="7" s="1"/>
  <c r="M81" i="6"/>
  <c r="H81" i="6"/>
  <c r="J81" i="6" s="1"/>
  <c r="N82" i="8" s="1"/>
  <c r="L81" i="6"/>
  <c r="H83" i="7"/>
  <c r="J15" i="4"/>
  <c r="U15" i="4" s="1"/>
  <c r="X15" i="4" s="1"/>
  <c r="K15" i="4"/>
  <c r="H80" i="7"/>
  <c r="I79" i="6"/>
  <c r="B82" i="7"/>
  <c r="M79" i="6"/>
  <c r="L79" i="6"/>
  <c r="H79" i="6"/>
  <c r="J79" i="6" s="1"/>
  <c r="N80" i="8" s="1"/>
  <c r="I78" i="7"/>
  <c r="P76" i="8" s="1"/>
  <c r="P58" i="8"/>
  <c r="J49" i="1"/>
  <c r="K49" i="1"/>
  <c r="L50" i="8" s="1"/>
  <c r="D49" i="1"/>
  <c r="O49" i="1"/>
  <c r="Q49" i="1" s="1"/>
  <c r="E50" i="3"/>
  <c r="P50" i="3" s="1"/>
  <c r="G14" i="4"/>
  <c r="W14" i="4" s="1"/>
  <c r="D54" i="7"/>
  <c r="I65" i="7"/>
  <c r="P63" i="8" s="1"/>
  <c r="H85" i="7"/>
  <c r="L50" i="6"/>
  <c r="H50" i="6"/>
  <c r="J50" i="6"/>
  <c r="N51" i="8"/>
  <c r="I50" i="6"/>
  <c r="H55" i="7"/>
  <c r="P50" i="1"/>
  <c r="Q50" i="1"/>
  <c r="C50" i="8"/>
  <c r="E50" i="8"/>
  <c r="M50" i="6"/>
  <c r="G53" i="7"/>
  <c r="D53" i="7"/>
  <c r="B49" i="8"/>
  <c r="AS41" i="9"/>
  <c r="Z15" i="4"/>
  <c r="M51" i="8"/>
  <c r="D84" i="7"/>
  <c r="E84" i="7"/>
  <c r="O82" i="8" s="1"/>
  <c r="D82" i="7"/>
  <c r="G82" i="7"/>
  <c r="H82" i="7" s="1"/>
  <c r="I49" i="6"/>
  <c r="L49" i="6"/>
  <c r="H54" i="7"/>
  <c r="V15" i="4"/>
  <c r="Y15" i="4" s="1"/>
  <c r="M15" i="4"/>
  <c r="P15" i="4" s="1"/>
  <c r="B52" i="7"/>
  <c r="G52" i="7" s="1"/>
  <c r="J14" i="4"/>
  <c r="K14" i="4"/>
  <c r="M14" i="4" s="1"/>
  <c r="L15" i="4"/>
  <c r="O15" i="4" s="1"/>
  <c r="G13" i="4"/>
  <c r="J13" i="4" s="1"/>
  <c r="E49" i="3"/>
  <c r="P49" i="3" s="1"/>
  <c r="R49" i="3" s="1"/>
  <c r="D48" i="1"/>
  <c r="O48" i="1"/>
  <c r="Q48" i="1" s="1"/>
  <c r="J48" i="1"/>
  <c r="K48" i="1" s="1"/>
  <c r="L49" i="8" s="1"/>
  <c r="P49" i="1"/>
  <c r="C49" i="8"/>
  <c r="B48" i="8"/>
  <c r="AS40" i="9"/>
  <c r="P48" i="1"/>
  <c r="V14" i="4"/>
  <c r="Y14" i="4" s="1"/>
  <c r="W13" i="4"/>
  <c r="K13" i="4"/>
  <c r="V13" i="4" s="1"/>
  <c r="H84" i="7"/>
  <c r="I84" i="7"/>
  <c r="P82" i="8" s="1"/>
  <c r="I48" i="6"/>
  <c r="L48" i="6"/>
  <c r="H48" i="6"/>
  <c r="J48" i="6" s="1"/>
  <c r="N49" i="8" s="1"/>
  <c r="O47" i="1"/>
  <c r="J47" i="1"/>
  <c r="K47" i="1" s="1"/>
  <c r="L48" i="8" s="1"/>
  <c r="G12" i="4"/>
  <c r="J12" i="4" s="1"/>
  <c r="U12" i="4" s="1"/>
  <c r="D47" i="1"/>
  <c r="E48" i="3"/>
  <c r="P48" i="3"/>
  <c r="B51" i="7"/>
  <c r="C48" i="8"/>
  <c r="E48" i="8"/>
  <c r="B50" i="7"/>
  <c r="G50" i="7" s="1"/>
  <c r="D50" i="7"/>
  <c r="K12" i="4"/>
  <c r="V12" i="4" s="1"/>
  <c r="Y12" i="4" s="1"/>
  <c r="Y13" i="4"/>
  <c r="U13" i="4"/>
  <c r="X13" i="4" s="1"/>
  <c r="L13" i="4"/>
  <c r="O13" i="4" s="1"/>
  <c r="H52" i="7"/>
  <c r="Q47" i="1"/>
  <c r="P47" i="1"/>
  <c r="I47" i="6"/>
  <c r="L47" i="6"/>
  <c r="M47" i="6"/>
  <c r="Z12" i="4"/>
  <c r="M48" i="8"/>
  <c r="M12" i="4"/>
  <c r="H50" i="7"/>
  <c r="B47" i="8"/>
  <c r="AS39" i="9"/>
  <c r="G11" i="4"/>
  <c r="O46" i="1"/>
  <c r="D46" i="1"/>
  <c r="E47" i="3"/>
  <c r="P47" i="3" s="1"/>
  <c r="R47" i="3" s="1"/>
  <c r="J46" i="1"/>
  <c r="K46" i="1"/>
  <c r="L47" i="8" s="1"/>
  <c r="C47" i="8"/>
  <c r="E47" i="8" s="1"/>
  <c r="B46" i="8"/>
  <c r="AS38" i="9"/>
  <c r="B49" i="7"/>
  <c r="E49" i="7" s="1"/>
  <c r="O47" i="8" s="1"/>
  <c r="E46" i="3"/>
  <c r="P46" i="3" s="1"/>
  <c r="R46" i="3" s="1"/>
  <c r="J45" i="1"/>
  <c r="K45" i="1" s="1"/>
  <c r="L46" i="8" s="1"/>
  <c r="G10" i="4"/>
  <c r="J10" i="4" s="1"/>
  <c r="O45" i="1"/>
  <c r="P45" i="1" s="1"/>
  <c r="D45" i="1"/>
  <c r="Q46" i="1"/>
  <c r="Z11" i="4" s="1"/>
  <c r="P46" i="1"/>
  <c r="L46" i="6"/>
  <c r="I46" i="6"/>
  <c r="H46" i="6"/>
  <c r="J46" i="6" s="1"/>
  <c r="N47" i="8" s="1"/>
  <c r="J11" i="4"/>
  <c r="K11" i="4"/>
  <c r="V11" i="4" s="1"/>
  <c r="Y11" i="4" s="1"/>
  <c r="W11" i="4"/>
  <c r="M46" i="6"/>
  <c r="C46" i="8"/>
  <c r="E46" i="8"/>
  <c r="G49" i="7"/>
  <c r="B45" i="8"/>
  <c r="E45" i="8" s="1"/>
  <c r="AS37" i="9"/>
  <c r="B48" i="7"/>
  <c r="G48" i="7" s="1"/>
  <c r="L45" i="6"/>
  <c r="I45" i="6"/>
  <c r="H45" i="6"/>
  <c r="J45" i="6" s="1"/>
  <c r="N46" i="8"/>
  <c r="Q45" i="1"/>
  <c r="M46" i="8" s="1"/>
  <c r="K10" i="4"/>
  <c r="W10" i="4"/>
  <c r="E45" i="3"/>
  <c r="P45" i="3"/>
  <c r="R45" i="3" s="1"/>
  <c r="O44" i="1"/>
  <c r="Q44" i="1" s="1"/>
  <c r="G9" i="4"/>
  <c r="J44" i="1"/>
  <c r="K44" i="1"/>
  <c r="L45" i="8"/>
  <c r="D44" i="1"/>
  <c r="C45" i="8"/>
  <c r="B44" i="8"/>
  <c r="AS36" i="9"/>
  <c r="Z10" i="4"/>
  <c r="B47" i="7"/>
  <c r="D47" i="7" s="1"/>
  <c r="L44" i="6"/>
  <c r="I44" i="6"/>
  <c r="H44" i="6"/>
  <c r="J44" i="6" s="1"/>
  <c r="N45" i="8" s="1"/>
  <c r="E48" i="7"/>
  <c r="O46" i="8" s="1"/>
  <c r="K9" i="4"/>
  <c r="P44" i="1"/>
  <c r="G8" i="4"/>
  <c r="E44" i="3"/>
  <c r="P44" i="3"/>
  <c r="R44" i="3" s="1"/>
  <c r="O43" i="1"/>
  <c r="P43" i="1" s="1"/>
  <c r="D43" i="1"/>
  <c r="J43" i="1"/>
  <c r="K43" i="1"/>
  <c r="L44" i="8"/>
  <c r="L10" i="4"/>
  <c r="O10" i="4" s="1"/>
  <c r="U10" i="4"/>
  <c r="X10" i="4" s="1"/>
  <c r="C44" i="8"/>
  <c r="E44" i="8" s="1"/>
  <c r="B43" i="8"/>
  <c r="E43" i="8" s="1"/>
  <c r="AS35" i="9"/>
  <c r="B46" i="7"/>
  <c r="G46" i="7" s="1"/>
  <c r="J42" i="1"/>
  <c r="K42" i="1"/>
  <c r="L43" i="8" s="1"/>
  <c r="G7" i="4"/>
  <c r="E43" i="3"/>
  <c r="P43" i="3" s="1"/>
  <c r="R43" i="3" s="1"/>
  <c r="O42" i="1"/>
  <c r="D42" i="1"/>
  <c r="K8" i="4"/>
  <c r="J8" i="4"/>
  <c r="U8" i="4" s="1"/>
  <c r="W8" i="4"/>
  <c r="D46" i="7"/>
  <c r="H48" i="7"/>
  <c r="I48" i="7"/>
  <c r="P46" i="8" s="1"/>
  <c r="I43" i="6"/>
  <c r="L43" i="6"/>
  <c r="H43" i="6"/>
  <c r="J43" i="6" s="1"/>
  <c r="N44" i="8" s="1"/>
  <c r="Q43" i="1"/>
  <c r="M44" i="8" s="1"/>
  <c r="G47" i="7"/>
  <c r="H47" i="7" s="1"/>
  <c r="C43" i="8"/>
  <c r="M43" i="6"/>
  <c r="B42" i="8"/>
  <c r="AS34" i="9"/>
  <c r="Z8" i="4"/>
  <c r="B45" i="7"/>
  <c r="M42" i="6"/>
  <c r="L42" i="6"/>
  <c r="I42" i="6"/>
  <c r="G6" i="4"/>
  <c r="K6" i="4" s="1"/>
  <c r="V6" i="4" s="1"/>
  <c r="Y6" i="4" s="1"/>
  <c r="D41" i="1"/>
  <c r="E42" i="3"/>
  <c r="P42" i="3" s="1"/>
  <c r="R42" i="3" s="1"/>
  <c r="O41" i="1"/>
  <c r="J41" i="1"/>
  <c r="K41" i="1" s="1"/>
  <c r="L42" i="8"/>
  <c r="L8" i="4"/>
  <c r="O8" i="4" s="1"/>
  <c r="X8" i="4"/>
  <c r="M8" i="4"/>
  <c r="V8" i="4"/>
  <c r="Y8" i="4"/>
  <c r="H46" i="7"/>
  <c r="W7" i="4"/>
  <c r="K7" i="4"/>
  <c r="J7" i="4"/>
  <c r="L7" i="4" s="1"/>
  <c r="C42" i="8"/>
  <c r="E42" i="8"/>
  <c r="B41" i="8"/>
  <c r="AS33" i="9"/>
  <c r="B44" i="7"/>
  <c r="M41" i="6"/>
  <c r="L41" i="6"/>
  <c r="I41" i="6"/>
  <c r="H41" i="6"/>
  <c r="J41" i="6" s="1"/>
  <c r="N42" i="8" s="1"/>
  <c r="U7" i="4"/>
  <c r="J6" i="4"/>
  <c r="E41" i="3"/>
  <c r="P41" i="3" s="1"/>
  <c r="R41" i="3" s="1"/>
  <c r="O40" i="1"/>
  <c r="P40" i="1" s="1"/>
  <c r="D40" i="1"/>
  <c r="J40" i="1"/>
  <c r="K40" i="1"/>
  <c r="L41" i="8" s="1"/>
  <c r="G5" i="4"/>
  <c r="J5" i="4" s="1"/>
  <c r="D45" i="7"/>
  <c r="G45" i="7"/>
  <c r="H45" i="7" s="1"/>
  <c r="AA8" i="4"/>
  <c r="P8" i="4"/>
  <c r="P41" i="1"/>
  <c r="Q41" i="1"/>
  <c r="V7" i="4"/>
  <c r="M7" i="4"/>
  <c r="C41" i="8"/>
  <c r="E41" i="8" s="1"/>
  <c r="B40" i="8"/>
  <c r="AS32" i="9"/>
  <c r="Z6" i="4"/>
  <c r="M42" i="8"/>
  <c r="W5" i="4"/>
  <c r="K5" i="4"/>
  <c r="M5" i="4" s="1"/>
  <c r="J39" i="1"/>
  <c r="K39" i="1"/>
  <c r="L40" i="8" s="1"/>
  <c r="O39" i="1"/>
  <c r="E40" i="3"/>
  <c r="P40" i="3" s="1"/>
  <c r="R40" i="3" s="1"/>
  <c r="D39" i="1"/>
  <c r="Q40" i="1"/>
  <c r="M41" i="8" s="1"/>
  <c r="B43" i="7"/>
  <c r="D43" i="7" s="1"/>
  <c r="M40" i="6"/>
  <c r="I40" i="6"/>
  <c r="L40" i="6"/>
  <c r="M6" i="4"/>
  <c r="L6" i="4"/>
  <c r="O6" i="4" s="1"/>
  <c r="U6" i="4"/>
  <c r="X6" i="4" s="1"/>
  <c r="D44" i="7"/>
  <c r="G44" i="7"/>
  <c r="E44" i="7"/>
  <c r="O42" i="8" s="1"/>
  <c r="C40" i="8"/>
  <c r="E40" i="8" s="1"/>
  <c r="B39" i="8"/>
  <c r="AS31" i="9"/>
  <c r="Z5" i="4"/>
  <c r="L39" i="6"/>
  <c r="I39" i="6"/>
  <c r="H39" i="6"/>
  <c r="J39" i="6"/>
  <c r="N40" i="8" s="1"/>
  <c r="Q39" i="1"/>
  <c r="M40" i="8"/>
  <c r="P39" i="1"/>
  <c r="V5" i="4"/>
  <c r="Y5" i="4" s="1"/>
  <c r="U5" i="4"/>
  <c r="X5" i="4" s="1"/>
  <c r="L5" i="4"/>
  <c r="O5" i="4" s="1"/>
  <c r="G43" i="7"/>
  <c r="B42" i="7"/>
  <c r="E42" i="7" s="1"/>
  <c r="J38" i="1"/>
  <c r="K38" i="1"/>
  <c r="L39" i="8" s="1"/>
  <c r="O38" i="1"/>
  <c r="D38" i="1"/>
  <c r="E39" i="3"/>
  <c r="P39" i="3" s="1"/>
  <c r="R39" i="3" s="1"/>
  <c r="C39" i="8"/>
  <c r="E39" i="8" s="1"/>
  <c r="B38" i="8"/>
  <c r="E38" i="8" s="1"/>
  <c r="AS30" i="9"/>
  <c r="O40" i="8"/>
  <c r="G42" i="7"/>
  <c r="I42" i="7" s="1"/>
  <c r="P40" i="8" s="1"/>
  <c r="B41" i="7"/>
  <c r="D41" i="7" s="1"/>
  <c r="H38" i="6"/>
  <c r="J38" i="6"/>
  <c r="N39" i="8" s="1"/>
  <c r="I38" i="6"/>
  <c r="L38" i="6"/>
  <c r="H43" i="7"/>
  <c r="E38" i="3"/>
  <c r="P38" i="3" s="1"/>
  <c r="R38" i="3" s="1"/>
  <c r="D37" i="1"/>
  <c r="J37" i="1"/>
  <c r="K37" i="1" s="1"/>
  <c r="L38" i="8" s="1"/>
  <c r="O37" i="1"/>
  <c r="P37" i="1" s="1"/>
  <c r="Q38" i="1"/>
  <c r="M39" i="8"/>
  <c r="P38" i="1"/>
  <c r="C38" i="8"/>
  <c r="B37" i="8"/>
  <c r="E37" i="8" s="1"/>
  <c r="AS29" i="9"/>
  <c r="Q37" i="1"/>
  <c r="M38" i="8" s="1"/>
  <c r="G41" i="7"/>
  <c r="H41" i="7" s="1"/>
  <c r="D36" i="1"/>
  <c r="O36" i="1"/>
  <c r="E37" i="3"/>
  <c r="P37" i="3" s="1"/>
  <c r="R37" i="3" s="1"/>
  <c r="J36" i="1"/>
  <c r="K36" i="1" s="1"/>
  <c r="L37" i="8" s="1"/>
  <c r="B40" i="7"/>
  <c r="H37" i="6"/>
  <c r="J37" i="6"/>
  <c r="N38" i="8" s="1"/>
  <c r="L37" i="6"/>
  <c r="I37" i="6"/>
  <c r="C37" i="8"/>
  <c r="B36" i="8"/>
  <c r="AS28" i="9"/>
  <c r="I36" i="6"/>
  <c r="H36" i="6"/>
  <c r="J36" i="6" s="1"/>
  <c r="N37" i="8" s="1"/>
  <c r="L36" i="6"/>
  <c r="J35" i="1"/>
  <c r="K35" i="1" s="1"/>
  <c r="L36" i="8" s="1"/>
  <c r="D35" i="1"/>
  <c r="E36" i="3"/>
  <c r="P36" i="3"/>
  <c r="R36" i="3" s="1"/>
  <c r="O35" i="1"/>
  <c r="Q35" i="1" s="1"/>
  <c r="B39" i="7"/>
  <c r="D39" i="7" s="1"/>
  <c r="C36" i="8"/>
  <c r="E36" i="8" s="1"/>
  <c r="B35" i="8"/>
  <c r="E35" i="8" s="1"/>
  <c r="AS27" i="9"/>
  <c r="L35" i="6"/>
  <c r="H35" i="6"/>
  <c r="J35" i="6" s="1"/>
  <c r="N36" i="8" s="1"/>
  <c r="I35" i="6"/>
  <c r="B38" i="7"/>
  <c r="D38" i="7" s="1"/>
  <c r="D34" i="1"/>
  <c r="O34" i="1"/>
  <c r="J34" i="1"/>
  <c r="K34" i="1"/>
  <c r="L35" i="8"/>
  <c r="E35" i="3"/>
  <c r="P35" i="3" s="1"/>
  <c r="R35" i="3" s="1"/>
  <c r="M36" i="8"/>
  <c r="P35" i="1"/>
  <c r="C35" i="8"/>
  <c r="B34" i="8"/>
  <c r="AS26" i="9"/>
  <c r="O33" i="1"/>
  <c r="E34" i="3"/>
  <c r="P34" i="3" s="1"/>
  <c r="R34" i="3" s="1"/>
  <c r="D33" i="1"/>
  <c r="J33" i="1"/>
  <c r="K33" i="1"/>
  <c r="L34" i="8" s="1"/>
  <c r="B37" i="7"/>
  <c r="M34" i="6"/>
  <c r="H34" i="6"/>
  <c r="J34" i="6"/>
  <c r="N35" i="8"/>
  <c r="I34" i="6"/>
  <c r="L34" i="6"/>
  <c r="C34" i="8"/>
  <c r="E34" i="8" s="1"/>
  <c r="B33" i="8"/>
  <c r="AS25" i="9"/>
  <c r="B36" i="7"/>
  <c r="M33" i="6" s="1"/>
  <c r="L33" i="6"/>
  <c r="H33" i="6"/>
  <c r="J33" i="6" s="1"/>
  <c r="N34" i="8"/>
  <c r="I33" i="6"/>
  <c r="D37" i="7"/>
  <c r="E37" i="7"/>
  <c r="O35" i="8" s="1"/>
  <c r="G37" i="7"/>
  <c r="E33" i="3"/>
  <c r="P33" i="3" s="1"/>
  <c r="R33" i="3" s="1"/>
  <c r="D32" i="1"/>
  <c r="O32" i="1"/>
  <c r="P32" i="1" s="1"/>
  <c r="J32" i="1"/>
  <c r="K32" i="1"/>
  <c r="L33" i="8" s="1"/>
  <c r="C33" i="8"/>
  <c r="E33" i="8"/>
  <c r="B32" i="8"/>
  <c r="E32" i="8" s="1"/>
  <c r="AS24" i="9"/>
  <c r="Q32" i="1"/>
  <c r="M33" i="8" s="1"/>
  <c r="D36" i="7"/>
  <c r="D31" i="1"/>
  <c r="J31" i="1"/>
  <c r="K31" i="1"/>
  <c r="L32" i="8" s="1"/>
  <c r="E32" i="3"/>
  <c r="P32" i="3"/>
  <c r="R32" i="3" s="1"/>
  <c r="O31" i="1"/>
  <c r="I37" i="7"/>
  <c r="P35" i="8" s="1"/>
  <c r="H37" i="7"/>
  <c r="B35" i="7"/>
  <c r="I32" i="6"/>
  <c r="H32" i="6"/>
  <c r="J32" i="6" s="1"/>
  <c r="N33" i="8" s="1"/>
  <c r="L32" i="6"/>
  <c r="C32" i="8"/>
  <c r="B31" i="8"/>
  <c r="AS23" i="9"/>
  <c r="B34" i="7"/>
  <c r="D34" i="7"/>
  <c r="D30" i="1"/>
  <c r="O30" i="1"/>
  <c r="J30" i="1"/>
  <c r="K30" i="1" s="1"/>
  <c r="L31" i="8" s="1"/>
  <c r="E31" i="3"/>
  <c r="P31" i="3" s="1"/>
  <c r="R31" i="3" s="1"/>
  <c r="G34" i="7"/>
  <c r="H34" i="7" s="1"/>
  <c r="H31" i="6"/>
  <c r="J31" i="6" s="1"/>
  <c r="N32" i="8" s="1"/>
  <c r="L31" i="6"/>
  <c r="I31" i="6"/>
  <c r="Q31" i="1"/>
  <c r="M32" i="8" s="1"/>
  <c r="P31" i="1"/>
  <c r="M31" i="6"/>
  <c r="B30" i="8"/>
  <c r="AS22" i="9"/>
  <c r="B33" i="7"/>
  <c r="C31" i="8"/>
  <c r="E31" i="8"/>
  <c r="D29" i="1"/>
  <c r="O29" i="1"/>
  <c r="J29" i="1"/>
  <c r="K29" i="1" s="1"/>
  <c r="L30" i="8" s="1"/>
  <c r="E30" i="3"/>
  <c r="P30" i="3" s="1"/>
  <c r="R30" i="3"/>
  <c r="I30" i="6"/>
  <c r="H30" i="6"/>
  <c r="J30" i="6"/>
  <c r="N31" i="8" s="1"/>
  <c r="L30" i="6"/>
  <c r="P30" i="1"/>
  <c r="Q30" i="1"/>
  <c r="M31" i="8" s="1"/>
  <c r="C30" i="8"/>
  <c r="E30" i="8" s="1"/>
  <c r="B29" i="8"/>
  <c r="AS21" i="9"/>
  <c r="H29" i="6"/>
  <c r="J29" i="6" s="1"/>
  <c r="N30" i="8"/>
  <c r="L29" i="6"/>
  <c r="I29" i="6"/>
  <c r="D28" i="1"/>
  <c r="O28" i="1"/>
  <c r="P28" i="1" s="1"/>
  <c r="J28" i="1"/>
  <c r="K28" i="1"/>
  <c r="L29" i="8" s="1"/>
  <c r="E29" i="3"/>
  <c r="P29" i="3"/>
  <c r="R29" i="3" s="1"/>
  <c r="B32" i="7"/>
  <c r="E32" i="7" s="1"/>
  <c r="O30" i="8" s="1"/>
  <c r="M29" i="6"/>
  <c r="C29" i="8"/>
  <c r="E29" i="8" s="1"/>
  <c r="B28" i="8"/>
  <c r="AS20" i="9"/>
  <c r="B31" i="7"/>
  <c r="G31" i="7" s="1"/>
  <c r="I31" i="7" s="1"/>
  <c r="P29" i="8" s="1"/>
  <c r="E31" i="7"/>
  <c r="O29" i="8" s="1"/>
  <c r="Q28" i="1"/>
  <c r="M29" i="8" s="1"/>
  <c r="L28" i="6"/>
  <c r="I28" i="6"/>
  <c r="H28" i="6"/>
  <c r="J28" i="6" s="1"/>
  <c r="N29" i="8"/>
  <c r="D27" i="1"/>
  <c r="J27" i="1"/>
  <c r="K27" i="1"/>
  <c r="L28" i="8" s="1"/>
  <c r="E28" i="3"/>
  <c r="P28" i="3"/>
  <c r="R28" i="3" s="1"/>
  <c r="O27" i="1"/>
  <c r="P27" i="1" s="1"/>
  <c r="G32" i="7"/>
  <c r="H32" i="7" s="1"/>
  <c r="D32" i="7"/>
  <c r="M28" i="6"/>
  <c r="C28" i="8"/>
  <c r="E28" i="8"/>
  <c r="D31" i="7"/>
  <c r="B27" i="8"/>
  <c r="AS19" i="9"/>
  <c r="J26" i="1"/>
  <c r="K26" i="1" s="1"/>
  <c r="L27" i="8" s="1"/>
  <c r="E27" i="3"/>
  <c r="P27" i="3" s="1"/>
  <c r="R27" i="3" s="1"/>
  <c r="O26" i="1"/>
  <c r="Q26" i="1" s="1"/>
  <c r="M27" i="8" s="1"/>
  <c r="D26" i="1"/>
  <c r="B30" i="7"/>
  <c r="M27" i="6"/>
  <c r="I27" i="6"/>
  <c r="L27" i="6"/>
  <c r="H27" i="6"/>
  <c r="J27" i="6" s="1"/>
  <c r="N28" i="8" s="1"/>
  <c r="Q27" i="1"/>
  <c r="M28" i="8" s="1"/>
  <c r="C27" i="8"/>
  <c r="E27" i="8" s="1"/>
  <c r="B26" i="8"/>
  <c r="AS18" i="9"/>
  <c r="B29" i="7"/>
  <c r="M26" i="6" s="1"/>
  <c r="E26" i="3"/>
  <c r="P26" i="3"/>
  <c r="R26" i="3" s="1"/>
  <c r="O25" i="1"/>
  <c r="D25" i="1"/>
  <c r="J25" i="1"/>
  <c r="K25" i="1" s="1"/>
  <c r="L26" i="8" s="1"/>
  <c r="D30" i="7"/>
  <c r="G30" i="7"/>
  <c r="I30" i="7" s="1"/>
  <c r="E30" i="7"/>
  <c r="O28" i="8"/>
  <c r="P26" i="1"/>
  <c r="I26" i="6"/>
  <c r="L26" i="6"/>
  <c r="H26" i="6"/>
  <c r="J26" i="6" s="1"/>
  <c r="N27" i="8" s="1"/>
  <c r="C26" i="8"/>
  <c r="G29" i="7"/>
  <c r="B25" i="8"/>
  <c r="AS17" i="9"/>
  <c r="Q25" i="1"/>
  <c r="M26" i="8" s="1"/>
  <c r="P25" i="1"/>
  <c r="D24" i="1"/>
  <c r="J24" i="1"/>
  <c r="K24" i="1"/>
  <c r="L25" i="8"/>
  <c r="O24" i="1"/>
  <c r="Q24" i="1" s="1"/>
  <c r="E25" i="3"/>
  <c r="P25" i="3" s="1"/>
  <c r="R25" i="3" s="1"/>
  <c r="L25" i="6"/>
  <c r="H25" i="6"/>
  <c r="J25" i="6" s="1"/>
  <c r="N26" i="8" s="1"/>
  <c r="I25" i="6"/>
  <c r="H30" i="7"/>
  <c r="P28" i="8"/>
  <c r="B28" i="7"/>
  <c r="M25" i="6" s="1"/>
  <c r="C25" i="8"/>
  <c r="E25" i="8"/>
  <c r="B24" i="8"/>
  <c r="AS16" i="9"/>
  <c r="I24" i="6"/>
  <c r="L24" i="6"/>
  <c r="H24" i="6"/>
  <c r="J24" i="6"/>
  <c r="N25" i="8" s="1"/>
  <c r="D28" i="7"/>
  <c r="G28" i="7"/>
  <c r="O23" i="1"/>
  <c r="P23" i="1" s="1"/>
  <c r="J23" i="1"/>
  <c r="K23" i="1"/>
  <c r="L24" i="8" s="1"/>
  <c r="D23" i="1"/>
  <c r="E24" i="3"/>
  <c r="P24" i="3"/>
  <c r="R24" i="3" s="1"/>
  <c r="B27" i="7"/>
  <c r="D27" i="7" s="1"/>
  <c r="M25" i="8"/>
  <c r="P24" i="1"/>
  <c r="C24" i="8"/>
  <c r="E24" i="8"/>
  <c r="B23" i="8"/>
  <c r="E23" i="8" s="1"/>
  <c r="AS15" i="9"/>
  <c r="H28" i="7"/>
  <c r="I28" i="7"/>
  <c r="P26" i="8" s="1"/>
  <c r="L23" i="6"/>
  <c r="I23" i="6"/>
  <c r="H23" i="6"/>
  <c r="J23" i="6"/>
  <c r="N24" i="8" s="1"/>
  <c r="B26" i="7"/>
  <c r="M23" i="6"/>
  <c r="E23" i="3"/>
  <c r="P23" i="3" s="1"/>
  <c r="R23" i="3"/>
  <c r="D22" i="1"/>
  <c r="O22" i="1"/>
  <c r="J22" i="1"/>
  <c r="K22" i="1"/>
  <c r="L23" i="8" s="1"/>
  <c r="C23" i="8"/>
  <c r="B22" i="8"/>
  <c r="AS14" i="9"/>
  <c r="E22" i="3"/>
  <c r="P22" i="3"/>
  <c r="R22" i="3"/>
  <c r="J21" i="1"/>
  <c r="K21" i="1"/>
  <c r="L22" i="8" s="1"/>
  <c r="D21" i="1"/>
  <c r="G26" i="7"/>
  <c r="H26" i="7" s="1"/>
  <c r="D26" i="7"/>
  <c r="B25" i="7"/>
  <c r="H22" i="6"/>
  <c r="J22" i="6" s="1"/>
  <c r="N23" i="8" s="1"/>
  <c r="I22" i="6"/>
  <c r="L22" i="6"/>
  <c r="Q22" i="1"/>
  <c r="M23" i="8"/>
  <c r="P22" i="1"/>
  <c r="C22" i="8"/>
  <c r="E22" i="8"/>
  <c r="B21" i="8"/>
  <c r="E21" i="8" s="1"/>
  <c r="AS13" i="9"/>
  <c r="D25" i="7"/>
  <c r="B24" i="7"/>
  <c r="I21" i="6"/>
  <c r="H21" i="6"/>
  <c r="J21" i="6" s="1"/>
  <c r="N22" i="8" s="1"/>
  <c r="L21" i="6"/>
  <c r="E21" i="3"/>
  <c r="P21" i="3"/>
  <c r="R21" i="3"/>
  <c r="D20" i="1"/>
  <c r="J20" i="1"/>
  <c r="K20" i="1" s="1"/>
  <c r="L21" i="8" s="1"/>
  <c r="C21" i="8"/>
  <c r="B20" i="8"/>
  <c r="AS12" i="9"/>
  <c r="B23" i="7"/>
  <c r="D23" i="7" s="1"/>
  <c r="D19" i="1"/>
  <c r="E20" i="3"/>
  <c r="P20" i="3" s="1"/>
  <c r="R20" i="3"/>
  <c r="J19" i="1"/>
  <c r="K19" i="1" s="1"/>
  <c r="L20" i="8"/>
  <c r="I20" i="6"/>
  <c r="H20" i="6"/>
  <c r="J20" i="6"/>
  <c r="N21" i="8"/>
  <c r="L20" i="6"/>
  <c r="D24" i="7"/>
  <c r="M20" i="6"/>
  <c r="C20" i="8"/>
  <c r="E20" i="8" s="1"/>
  <c r="B19" i="8"/>
  <c r="E19" i="8" s="1"/>
  <c r="AS11" i="9"/>
  <c r="L19" i="6"/>
  <c r="I19" i="6"/>
  <c r="H19" i="6"/>
  <c r="J19" i="6" s="1"/>
  <c r="N20" i="8" s="1"/>
  <c r="B22" i="7"/>
  <c r="E22" i="7" s="1"/>
  <c r="O20" i="8" s="1"/>
  <c r="M19" i="6"/>
  <c r="J18" i="1"/>
  <c r="K18" i="1"/>
  <c r="L19" i="8" s="1"/>
  <c r="E19" i="3"/>
  <c r="P19" i="3"/>
  <c r="R19" i="3"/>
  <c r="D18" i="1"/>
  <c r="C19" i="8"/>
  <c r="B18" i="8"/>
  <c r="AS10" i="9"/>
  <c r="D22" i="7"/>
  <c r="H18" i="6"/>
  <c r="J18" i="6" s="1"/>
  <c r="N19" i="8" s="1"/>
  <c r="L18" i="6"/>
  <c r="I18" i="6"/>
  <c r="B21" i="7"/>
  <c r="E18" i="3"/>
  <c r="P18" i="3"/>
  <c r="R18" i="3" s="1"/>
  <c r="J17" i="1"/>
  <c r="K17" i="1"/>
  <c r="L18" i="8" s="1"/>
  <c r="D17" i="1"/>
  <c r="C18" i="8"/>
  <c r="E18" i="8"/>
  <c r="B17" i="8"/>
  <c r="AS9" i="9"/>
  <c r="B20" i="7"/>
  <c r="M17" i="6" s="1"/>
  <c r="I17" i="6"/>
  <c r="L17" i="6"/>
  <c r="H17" i="6"/>
  <c r="J17" i="6"/>
  <c r="N18" i="8"/>
  <c r="E17" i="3"/>
  <c r="P17" i="3"/>
  <c r="R17" i="3"/>
  <c r="J16" i="1"/>
  <c r="K16" i="1"/>
  <c r="L17" i="8"/>
  <c r="D16" i="1"/>
  <c r="E21" i="7"/>
  <c r="O19" i="8"/>
  <c r="C17" i="8"/>
  <c r="E17" i="8" s="1"/>
  <c r="B16" i="8"/>
  <c r="AS8" i="9"/>
  <c r="E16" i="3"/>
  <c r="P16" i="3" s="1"/>
  <c r="R16" i="3"/>
  <c r="D15" i="1"/>
  <c r="J15" i="1"/>
  <c r="K15" i="1"/>
  <c r="L16" i="8" s="1"/>
  <c r="B19" i="7"/>
  <c r="M16" i="6"/>
  <c r="I16" i="6"/>
  <c r="L16" i="6"/>
  <c r="H16" i="6"/>
  <c r="J16" i="6" s="1"/>
  <c r="N17" i="8" s="1"/>
  <c r="D20" i="7"/>
  <c r="E20" i="7"/>
  <c r="O18" i="8" s="1"/>
  <c r="C16" i="8"/>
  <c r="E16" i="8" s="1"/>
  <c r="B15" i="8"/>
  <c r="AS7" i="9"/>
  <c r="E15" i="3"/>
  <c r="P15" i="3" s="1"/>
  <c r="R15" i="3"/>
  <c r="D14" i="1"/>
  <c r="J14" i="1"/>
  <c r="B18" i="7"/>
  <c r="M15" i="6"/>
  <c r="L15" i="6"/>
  <c r="I15" i="6"/>
  <c r="D19" i="7"/>
  <c r="C15" i="8"/>
  <c r="E15" i="8" s="1"/>
  <c r="B14" i="8"/>
  <c r="AS6" i="9"/>
  <c r="B17" i="7"/>
  <c r="M14" i="6" s="1"/>
  <c r="I14" i="6"/>
  <c r="J13" i="1"/>
  <c r="K13" i="1"/>
  <c r="L14" i="8"/>
  <c r="D13" i="1"/>
  <c r="E14" i="3"/>
  <c r="P14" i="3"/>
  <c r="R14" i="3" s="1"/>
  <c r="D18" i="7"/>
  <c r="B13" i="8"/>
  <c r="E13" i="8" s="1"/>
  <c r="B16" i="7"/>
  <c r="C14" i="8"/>
  <c r="E14" i="8" s="1"/>
  <c r="D17" i="7"/>
  <c r="I13" i="6"/>
  <c r="L13" i="6"/>
  <c r="H13" i="6"/>
  <c r="J13" i="6"/>
  <c r="N14" i="8"/>
  <c r="E13" i="3"/>
  <c r="P13" i="3"/>
  <c r="R13" i="3" s="1"/>
  <c r="J12" i="1"/>
  <c r="K12" i="1"/>
  <c r="L13" i="8"/>
  <c r="D12" i="1"/>
  <c r="B12" i="8"/>
  <c r="E12" i="8" s="1"/>
  <c r="M13" i="6"/>
  <c r="B15" i="7"/>
  <c r="D15" i="7" s="1"/>
  <c r="C13" i="8"/>
  <c r="I12" i="6"/>
  <c r="H12" i="6"/>
  <c r="J12" i="6" s="1"/>
  <c r="N13" i="8"/>
  <c r="L12" i="6"/>
  <c r="E12" i="3"/>
  <c r="P12" i="3" s="1"/>
  <c r="R12" i="3" s="1"/>
  <c r="D11" i="1"/>
  <c r="J11" i="1"/>
  <c r="K11" i="1"/>
  <c r="L12" i="8"/>
  <c r="B11" i="8"/>
  <c r="C12" i="8"/>
  <c r="D10" i="1"/>
  <c r="E11" i="3"/>
  <c r="P11" i="3"/>
  <c r="R11" i="3" s="1"/>
  <c r="J10" i="1"/>
  <c r="K10" i="1"/>
  <c r="L11" i="8"/>
  <c r="B14" i="7"/>
  <c r="D14" i="7" s="1"/>
  <c r="M11" i="6"/>
  <c r="I11" i="6"/>
  <c r="H11" i="6"/>
  <c r="J11" i="6"/>
  <c r="N12" i="8"/>
  <c r="L11" i="6"/>
  <c r="B10" i="8"/>
  <c r="E10" i="8" s="1"/>
  <c r="C11" i="8"/>
  <c r="J9" i="1"/>
  <c r="K9" i="1" s="1"/>
  <c r="L10" i="8" s="1"/>
  <c r="E10" i="3"/>
  <c r="P10" i="3"/>
  <c r="R10" i="3" s="1"/>
  <c r="D9" i="1"/>
  <c r="E14" i="7"/>
  <c r="O12" i="8" s="1"/>
  <c r="B13" i="7"/>
  <c r="M10" i="6" s="1"/>
  <c r="I10" i="6"/>
  <c r="H10" i="6"/>
  <c r="J10" i="6"/>
  <c r="N11" i="8" s="1"/>
  <c r="L10" i="6"/>
  <c r="B9" i="8"/>
  <c r="B12" i="7"/>
  <c r="M9" i="6" s="1"/>
  <c r="C10" i="8"/>
  <c r="J8" i="1"/>
  <c r="K8" i="1" s="1"/>
  <c r="L9" i="8" s="1"/>
  <c r="D8" i="1"/>
  <c r="E9" i="3"/>
  <c r="P9" i="3"/>
  <c r="R9" i="3"/>
  <c r="I9" i="6"/>
  <c r="H9" i="6"/>
  <c r="J9" i="6" s="1"/>
  <c r="N10" i="8" s="1"/>
  <c r="L9" i="6"/>
  <c r="E13" i="7"/>
  <c r="O11" i="8" s="1"/>
  <c r="B8" i="8"/>
  <c r="E8" i="8" s="1"/>
  <c r="B11" i="7"/>
  <c r="E11" i="7"/>
  <c r="O9" i="8"/>
  <c r="C9" i="8"/>
  <c r="E9" i="8" s="1"/>
  <c r="J7" i="1"/>
  <c r="K7" i="1" s="1"/>
  <c r="L8" i="8" s="1"/>
  <c r="E8" i="3"/>
  <c r="P8" i="3"/>
  <c r="D7" i="1"/>
  <c r="H8" i="6"/>
  <c r="J8" i="6"/>
  <c r="N9" i="8"/>
  <c r="I8" i="6"/>
  <c r="L8" i="6"/>
  <c r="B7" i="8"/>
  <c r="E7" i="8" s="1"/>
  <c r="C8" i="8"/>
  <c r="M8" i="6"/>
  <c r="D11" i="7"/>
  <c r="B10" i="7"/>
  <c r="M7" i="6" s="1"/>
  <c r="L7" i="6"/>
  <c r="I7" i="6"/>
  <c r="D6" i="1"/>
  <c r="J6" i="1"/>
  <c r="K6" i="1"/>
  <c r="L7" i="8" s="1"/>
  <c r="E7" i="3"/>
  <c r="P7" i="3"/>
  <c r="R7" i="3"/>
  <c r="B6" i="8"/>
  <c r="C7" i="8"/>
  <c r="B9" i="7"/>
  <c r="M6" i="6"/>
  <c r="I6" i="6"/>
  <c r="L6" i="6"/>
  <c r="H6" i="6"/>
  <c r="J6" i="6" s="1"/>
  <c r="N7" i="8" s="1"/>
  <c r="D5" i="1"/>
  <c r="E6" i="3"/>
  <c r="P6" i="3" s="1"/>
  <c r="R6" i="3" s="1"/>
  <c r="J5" i="1"/>
  <c r="K5" i="1" s="1"/>
  <c r="L6" i="8" s="1"/>
  <c r="B8" i="7"/>
  <c r="M5" i="6"/>
  <c r="C6" i="8"/>
  <c r="E6" i="8"/>
  <c r="I5" i="6"/>
  <c r="H5" i="6"/>
  <c r="J5" i="6"/>
  <c r="N6" i="8" s="1"/>
  <c r="L5" i="6"/>
  <c r="D9" i="7"/>
  <c r="E9" i="7"/>
  <c r="O7" i="8" s="1"/>
  <c r="D8" i="7"/>
  <c r="C70" i="5"/>
  <c r="G70" i="5" s="1"/>
  <c r="J70" i="5"/>
  <c r="E70" i="5"/>
  <c r="H70" i="5"/>
  <c r="K70" i="5" s="1"/>
  <c r="C83" i="5"/>
  <c r="E83" i="5" s="1"/>
  <c r="H83" i="5" s="1"/>
  <c r="K83" i="5" s="1"/>
  <c r="C57" i="5"/>
  <c r="C73" i="5"/>
  <c r="E73" i="5" s="1"/>
  <c r="H73" i="5" s="1"/>
  <c r="K73" i="5" s="1"/>
  <c r="C67" i="5"/>
  <c r="G67" i="5" s="1"/>
  <c r="C61" i="5"/>
  <c r="G61" i="5" s="1"/>
  <c r="J61" i="5" s="1"/>
  <c r="G73" i="5"/>
  <c r="J73" i="5"/>
  <c r="G57" i="5"/>
  <c r="J57" i="5"/>
  <c r="E57" i="5"/>
  <c r="H57" i="5"/>
  <c r="K57" i="5" s="1"/>
  <c r="J67" i="5"/>
  <c r="C75" i="5"/>
  <c r="C59" i="5"/>
  <c r="C77" i="5"/>
  <c r="G77" i="5" s="1"/>
  <c r="J77" i="5" s="1"/>
  <c r="C65" i="5"/>
  <c r="G65" i="5" s="1"/>
  <c r="J65" i="5" s="1"/>
  <c r="C71" i="5"/>
  <c r="E71" i="5" s="1"/>
  <c r="H71" i="5" s="1"/>
  <c r="K71" i="5" s="1"/>
  <c r="C63" i="5"/>
  <c r="C80" i="5"/>
  <c r="G80" i="5" s="1"/>
  <c r="J80" i="5" s="1"/>
  <c r="C78" i="5"/>
  <c r="C79" i="5"/>
  <c r="G79" i="5" s="1"/>
  <c r="J79" i="5" s="1"/>
  <c r="C62" i="5"/>
  <c r="C60" i="5"/>
  <c r="E60" i="5" s="1"/>
  <c r="H60" i="5" s="1"/>
  <c r="C74" i="5"/>
  <c r="C86" i="5"/>
  <c r="G86" i="5" s="1"/>
  <c r="J86" i="5" s="1"/>
  <c r="C66" i="5"/>
  <c r="C64" i="5"/>
  <c r="G64" i="5" s="1"/>
  <c r="J64" i="5" s="1"/>
  <c r="C76" i="5"/>
  <c r="C58" i="5"/>
  <c r="G58" i="5" s="1"/>
  <c r="J58" i="5" s="1"/>
  <c r="G78" i="5"/>
  <c r="J78" i="5"/>
  <c r="E78" i="5"/>
  <c r="H78" i="5"/>
  <c r="K78" i="5" s="1"/>
  <c r="E66" i="5"/>
  <c r="H66" i="5" s="1"/>
  <c r="K66" i="5" s="1"/>
  <c r="G66" i="5"/>
  <c r="J66" i="5"/>
  <c r="G63" i="5"/>
  <c r="E63" i="5"/>
  <c r="H63" i="5"/>
  <c r="G75" i="5"/>
  <c r="J75" i="5"/>
  <c r="E75" i="5"/>
  <c r="H75" i="5" s="1"/>
  <c r="K75" i="5" s="1"/>
  <c r="E86" i="5"/>
  <c r="H86" i="5"/>
  <c r="K86" i="5" s="1"/>
  <c r="G71" i="5"/>
  <c r="J71" i="5" s="1"/>
  <c r="G76" i="5"/>
  <c r="J76" i="5" s="1"/>
  <c r="E76" i="5"/>
  <c r="H76" i="5" s="1"/>
  <c r="K76" i="5" s="1"/>
  <c r="G74" i="5"/>
  <c r="J74" i="5"/>
  <c r="E74" i="5"/>
  <c r="H74" i="5"/>
  <c r="K74" i="5" s="1"/>
  <c r="E65" i="5"/>
  <c r="H65" i="5" s="1"/>
  <c r="K65" i="5" s="1"/>
  <c r="E80" i="5"/>
  <c r="H80" i="5"/>
  <c r="K80" i="5" s="1"/>
  <c r="G60" i="5"/>
  <c r="E64" i="5"/>
  <c r="H64" i="5" s="1"/>
  <c r="K64" i="5" s="1"/>
  <c r="G62" i="5"/>
  <c r="J62" i="5"/>
  <c r="E62" i="5"/>
  <c r="H62" i="5"/>
  <c r="K62" i="5" s="1"/>
  <c r="G59" i="5"/>
  <c r="J59" i="5"/>
  <c r="E59" i="5"/>
  <c r="H59" i="5" s="1"/>
  <c r="K59" i="5" s="1"/>
  <c r="C82" i="5"/>
  <c r="C81" i="5"/>
  <c r="C72" i="5"/>
  <c r="C84" i="5"/>
  <c r="G84" i="5" s="1"/>
  <c r="J84" i="5" s="1"/>
  <c r="C85" i="5"/>
  <c r="E85" i="5" s="1"/>
  <c r="H85" i="5" s="1"/>
  <c r="K85" i="5" s="1"/>
  <c r="C69" i="5"/>
  <c r="G69" i="5" s="1"/>
  <c r="J69" i="5" s="1"/>
  <c r="C56" i="5"/>
  <c r="C87" i="5"/>
  <c r="G81" i="5"/>
  <c r="J81" i="5"/>
  <c r="E81" i="5"/>
  <c r="H81" i="5"/>
  <c r="K81" i="5" s="1"/>
  <c r="G82" i="5"/>
  <c r="J82" i="5"/>
  <c r="E82" i="5"/>
  <c r="H82" i="5"/>
  <c r="K82" i="5" s="1"/>
  <c r="G87" i="5"/>
  <c r="E87" i="5"/>
  <c r="H87" i="5"/>
  <c r="G85" i="5"/>
  <c r="J85" i="5"/>
  <c r="G72" i="5"/>
  <c r="J72" i="5" s="1"/>
  <c r="E72" i="5"/>
  <c r="H72" i="5" s="1"/>
  <c r="K72" i="5" s="1"/>
  <c r="G56" i="5"/>
  <c r="J56" i="5"/>
  <c r="E56" i="5"/>
  <c r="H56" i="5"/>
  <c r="K56" i="5" s="1"/>
  <c r="C55" i="5"/>
  <c r="C68" i="5"/>
  <c r="G55" i="5"/>
  <c r="J55" i="5"/>
  <c r="E55" i="5"/>
  <c r="H55" i="5"/>
  <c r="K55" i="5" s="1"/>
  <c r="G68" i="5"/>
  <c r="J68" i="5"/>
  <c r="E68" i="5"/>
  <c r="H68" i="5" s="1"/>
  <c r="K68" i="5" s="1"/>
  <c r="C54" i="5"/>
  <c r="G54" i="5"/>
  <c r="J54" i="5"/>
  <c r="E54" i="5"/>
  <c r="H54" i="5" s="1"/>
  <c r="K54" i="5" s="1"/>
  <c r="C53" i="5"/>
  <c r="G53" i="5"/>
  <c r="J53" i="5"/>
  <c r="E53" i="5"/>
  <c r="H53" i="5" s="1"/>
  <c r="K53" i="5" s="1"/>
  <c r="C52" i="5"/>
  <c r="G52" i="5"/>
  <c r="E52" i="5"/>
  <c r="H52" i="5" s="1"/>
  <c r="C51" i="5"/>
  <c r="G51" i="5"/>
  <c r="J51" i="5"/>
  <c r="E51" i="5"/>
  <c r="H51" i="5" s="1"/>
  <c r="K51" i="5" s="1"/>
  <c r="C50" i="5"/>
  <c r="G50" i="5"/>
  <c r="J50" i="5"/>
  <c r="E50" i="5"/>
  <c r="H50" i="5" s="1"/>
  <c r="K50" i="5" s="1"/>
  <c r="C49" i="5"/>
  <c r="G49" i="5"/>
  <c r="J49" i="5"/>
  <c r="E49" i="5"/>
  <c r="H49" i="5" s="1"/>
  <c r="K49" i="5" s="1"/>
  <c r="C48" i="5"/>
  <c r="G48" i="5"/>
  <c r="J48" i="5"/>
  <c r="E48" i="5"/>
  <c r="H48" i="5" s="1"/>
  <c r="K48" i="5" s="1"/>
  <c r="C47" i="5"/>
  <c r="G47" i="5"/>
  <c r="J47" i="5"/>
  <c r="E47" i="5"/>
  <c r="H47" i="5" s="1"/>
  <c r="K47" i="5" s="1"/>
  <c r="C46" i="5"/>
  <c r="G46" i="5"/>
  <c r="J46" i="5"/>
  <c r="E46" i="5"/>
  <c r="H46" i="5" s="1"/>
  <c r="K46" i="5" s="1"/>
  <c r="C45" i="5"/>
  <c r="G45" i="5"/>
  <c r="J45" i="5"/>
  <c r="E45" i="5"/>
  <c r="H45" i="5" s="1"/>
  <c r="K45" i="5" s="1"/>
  <c r="C44" i="5"/>
  <c r="G44" i="5"/>
  <c r="J44" i="5"/>
  <c r="E44" i="5"/>
  <c r="H44" i="5" s="1"/>
  <c r="K44" i="5" s="1"/>
  <c r="C43" i="5"/>
  <c r="G43" i="5"/>
  <c r="E43" i="5"/>
  <c r="H43" i="5" s="1"/>
  <c r="C42" i="5"/>
  <c r="G42" i="5"/>
  <c r="E42" i="5"/>
  <c r="H42" i="5" s="1"/>
  <c r="C41" i="5"/>
  <c r="G41" i="5"/>
  <c r="J41" i="5"/>
  <c r="E41" i="5"/>
  <c r="H41" i="5" s="1"/>
  <c r="K41" i="5" s="1"/>
  <c r="C40" i="5"/>
  <c r="G40" i="5"/>
  <c r="J40" i="5"/>
  <c r="E40" i="5"/>
  <c r="H40" i="5" s="1"/>
  <c r="K40" i="5" s="1"/>
  <c r="C39" i="5"/>
  <c r="G39" i="5"/>
  <c r="J39" i="5"/>
  <c r="E39" i="5"/>
  <c r="H39" i="5" s="1"/>
  <c r="K39" i="5" s="1"/>
  <c r="C38" i="5"/>
  <c r="G38" i="5"/>
  <c r="J38" i="5"/>
  <c r="E38" i="5"/>
  <c r="H38" i="5" s="1"/>
  <c r="K38" i="5" s="1"/>
  <c r="C37" i="5"/>
  <c r="G37" i="5"/>
  <c r="J37" i="5"/>
  <c r="E37" i="5"/>
  <c r="H37" i="5" s="1"/>
  <c r="K37" i="5" s="1"/>
  <c r="C36" i="5"/>
  <c r="E36" i="5"/>
  <c r="H36" i="5"/>
  <c r="K36" i="5"/>
  <c r="G36" i="5"/>
  <c r="J36" i="5"/>
  <c r="C35" i="5"/>
  <c r="E35" i="5"/>
  <c r="H35" i="5"/>
  <c r="K35" i="5"/>
  <c r="G35" i="5"/>
  <c r="J35" i="5"/>
  <c r="C34" i="5"/>
  <c r="G34" i="5"/>
  <c r="J34" i="5"/>
  <c r="E34" i="5"/>
  <c r="H34" i="5" s="1"/>
  <c r="K34" i="5" s="1"/>
  <c r="C33" i="5"/>
  <c r="G33" i="5"/>
  <c r="J33" i="5"/>
  <c r="E33" i="5"/>
  <c r="H33" i="5" s="1"/>
  <c r="K33" i="5" s="1"/>
  <c r="C32" i="5"/>
  <c r="G32" i="5"/>
  <c r="J32" i="5"/>
  <c r="E32" i="5"/>
  <c r="H32" i="5" s="1"/>
  <c r="K32" i="5" s="1"/>
  <c r="C31" i="5"/>
  <c r="G31" i="5"/>
  <c r="J31" i="5"/>
  <c r="E31" i="5"/>
  <c r="H31" i="5" s="1"/>
  <c r="K31" i="5" s="1"/>
  <c r="C30" i="5"/>
  <c r="G30" i="5"/>
  <c r="J30" i="5"/>
  <c r="E30" i="5"/>
  <c r="H30" i="5" s="1"/>
  <c r="K30" i="5" s="1"/>
  <c r="C29" i="5"/>
  <c r="G29" i="5"/>
  <c r="J29" i="5"/>
  <c r="E29" i="5"/>
  <c r="H29" i="5" s="1"/>
  <c r="K29" i="5" s="1"/>
  <c r="C28" i="5"/>
  <c r="G28" i="5"/>
  <c r="J28" i="5"/>
  <c r="E28" i="5"/>
  <c r="H28" i="5" s="1"/>
  <c r="K28" i="5" s="1"/>
  <c r="C27" i="5"/>
  <c r="G27" i="5"/>
  <c r="J27" i="5"/>
  <c r="E27" i="5"/>
  <c r="H27" i="5" s="1"/>
  <c r="K27" i="5" s="1"/>
  <c r="C26" i="5"/>
  <c r="G26" i="5"/>
  <c r="J26" i="5"/>
  <c r="E26" i="5"/>
  <c r="H26" i="5" s="1"/>
  <c r="K26" i="5" s="1"/>
  <c r="C25" i="5"/>
  <c r="G25" i="5"/>
  <c r="J25" i="5"/>
  <c r="E25" i="5"/>
  <c r="H25" i="5" s="1"/>
  <c r="K25" i="5" s="1"/>
  <c r="C24" i="5"/>
  <c r="G24" i="5"/>
  <c r="J24" i="5"/>
  <c r="E24" i="5"/>
  <c r="H24" i="5" s="1"/>
  <c r="K24" i="5" s="1"/>
  <c r="C23" i="5"/>
  <c r="G23" i="5"/>
  <c r="E23" i="5"/>
  <c r="H23" i="5" s="1"/>
  <c r="C22" i="5"/>
  <c r="G22" i="5"/>
  <c r="J22" i="5"/>
  <c r="E22" i="5"/>
  <c r="H22" i="5" s="1"/>
  <c r="K22" i="5" s="1"/>
  <c r="C21" i="5"/>
  <c r="G21" i="5"/>
  <c r="J21" i="5"/>
  <c r="C20" i="5"/>
  <c r="G20" i="5" s="1"/>
  <c r="J20" i="5" s="1"/>
  <c r="C19" i="5"/>
  <c r="C18" i="5"/>
  <c r="G19" i="5"/>
  <c r="J19" i="5"/>
  <c r="C17" i="5"/>
  <c r="G18" i="5"/>
  <c r="C16" i="5"/>
  <c r="G17" i="5"/>
  <c r="J17" i="5"/>
  <c r="C15" i="5"/>
  <c r="G15" i="5" s="1"/>
  <c r="J15" i="5" s="1"/>
  <c r="G16" i="5"/>
  <c r="J16" i="5" s="1"/>
  <c r="C14" i="5"/>
  <c r="G14" i="5" s="1"/>
  <c r="C13" i="5"/>
  <c r="C12" i="5"/>
  <c r="G13" i="5"/>
  <c r="J13" i="5"/>
  <c r="C11" i="5"/>
  <c r="G12" i="5"/>
  <c r="J12" i="5" s="1"/>
  <c r="C10" i="5"/>
  <c r="G11" i="5"/>
  <c r="J11" i="5"/>
  <c r="C9" i="5"/>
  <c r="G10" i="5"/>
  <c r="J10" i="5" s="1"/>
  <c r="C8" i="5"/>
  <c r="G9" i="5"/>
  <c r="J9" i="5"/>
  <c r="C7" i="5"/>
  <c r="G8" i="5"/>
  <c r="C6" i="5"/>
  <c r="G7" i="5"/>
  <c r="J7" i="5"/>
  <c r="C5" i="5"/>
  <c r="G5" i="5" s="1"/>
  <c r="J5" i="5" s="1"/>
  <c r="G6" i="5"/>
  <c r="J6" i="5" s="1"/>
  <c r="M30" i="6" l="1"/>
  <c r="G33" i="7"/>
  <c r="H33" i="7" s="1"/>
  <c r="D33" i="7"/>
  <c r="M49" i="8"/>
  <c r="Z13" i="4"/>
  <c r="X37" i="4"/>
  <c r="L37" i="4"/>
  <c r="O37" i="4" s="1"/>
  <c r="P31" i="4"/>
  <c r="AA31" i="4"/>
  <c r="P50" i="4"/>
  <c r="AA50" i="4"/>
  <c r="E26" i="8"/>
  <c r="Q29" i="1"/>
  <c r="M30" i="8" s="1"/>
  <c r="P29" i="1"/>
  <c r="P36" i="1"/>
  <c r="Q36" i="1"/>
  <c r="M37" i="8" s="1"/>
  <c r="P6" i="4"/>
  <c r="AA6" i="4"/>
  <c r="AA5" i="4"/>
  <c r="P5" i="4"/>
  <c r="V10" i="4"/>
  <c r="Y10" i="4" s="1"/>
  <c r="M10" i="4"/>
  <c r="U14" i="4"/>
  <c r="X14" i="4" s="1"/>
  <c r="L14" i="4"/>
  <c r="O14" i="4" s="1"/>
  <c r="G79" i="7"/>
  <c r="H79" i="7" s="1"/>
  <c r="M76" i="6"/>
  <c r="D79" i="7"/>
  <c r="E79" i="7"/>
  <c r="O77" i="8" s="1"/>
  <c r="Z47" i="4"/>
  <c r="M83" i="8"/>
  <c r="F33" i="7"/>
  <c r="I33" i="7"/>
  <c r="P31" i="8" s="1"/>
  <c r="G64" i="8"/>
  <c r="H64" i="8" s="1"/>
  <c r="K63" i="6"/>
  <c r="C66" i="7"/>
  <c r="H63" i="6"/>
  <c r="J63" i="6" s="1"/>
  <c r="N64" i="8" s="1"/>
  <c r="H29" i="7"/>
  <c r="I29" i="7"/>
  <c r="P27" i="8" s="1"/>
  <c r="M32" i="6"/>
  <c r="D35" i="7"/>
  <c r="G83" i="5"/>
  <c r="J83" i="5" s="1"/>
  <c r="D13" i="7"/>
  <c r="D12" i="7"/>
  <c r="E12" i="7"/>
  <c r="O10" i="8" s="1"/>
  <c r="M18" i="6"/>
  <c r="D21" i="7"/>
  <c r="E24" i="7"/>
  <c r="O22" i="8" s="1"/>
  <c r="M21" i="6"/>
  <c r="P34" i="1"/>
  <c r="Q34" i="1"/>
  <c r="M35" i="8" s="1"/>
  <c r="AA7" i="4"/>
  <c r="P42" i="1"/>
  <c r="Q42" i="1"/>
  <c r="J9" i="4"/>
  <c r="W9" i="4"/>
  <c r="M47" i="8"/>
  <c r="AA24" i="4"/>
  <c r="O24" i="4"/>
  <c r="F23" i="7"/>
  <c r="E23" i="7"/>
  <c r="O21" i="8" s="1"/>
  <c r="P12" i="4"/>
  <c r="M48" i="6"/>
  <c r="G51" i="7"/>
  <c r="D51" i="7"/>
  <c r="E51" i="7"/>
  <c r="O49" i="8" s="1"/>
  <c r="D10" i="7"/>
  <c r="E69" i="5"/>
  <c r="H69" i="5" s="1"/>
  <c r="K69" i="5" s="1"/>
  <c r="E84" i="5"/>
  <c r="H84" i="5" s="1"/>
  <c r="K84" i="5" s="1"/>
  <c r="E77" i="5"/>
  <c r="H77" i="5" s="1"/>
  <c r="K77" i="5" s="1"/>
  <c r="E58" i="5"/>
  <c r="H58" i="5" s="1"/>
  <c r="K58" i="5" s="1"/>
  <c r="E61" i="5"/>
  <c r="H61" i="5" s="1"/>
  <c r="K61" i="5" s="1"/>
  <c r="M12" i="6"/>
  <c r="G25" i="7"/>
  <c r="E25" i="7"/>
  <c r="O23" i="8" s="1"/>
  <c r="M22" i="6"/>
  <c r="E33" i="7"/>
  <c r="O31" i="8" s="1"/>
  <c r="Q33" i="1"/>
  <c r="M34" i="8" s="1"/>
  <c r="P33" i="1"/>
  <c r="I44" i="7"/>
  <c r="P42" i="8" s="1"/>
  <c r="H44" i="7"/>
  <c r="Z9" i="4"/>
  <c r="M45" i="8"/>
  <c r="H81" i="7"/>
  <c r="I81" i="7"/>
  <c r="P79" i="8" s="1"/>
  <c r="H53" i="7"/>
  <c r="I53" i="7"/>
  <c r="P51" i="8" s="1"/>
  <c r="Q23" i="1"/>
  <c r="M24" i="8" s="1"/>
  <c r="E40" i="7"/>
  <c r="O38" i="8" s="1"/>
  <c r="M37" i="6"/>
  <c r="D40" i="7"/>
  <c r="G40" i="7"/>
  <c r="V9" i="4"/>
  <c r="Y9" i="4" s="1"/>
  <c r="M9" i="4"/>
  <c r="Z14" i="4"/>
  <c r="M50" i="8"/>
  <c r="M24" i="6"/>
  <c r="G27" i="7"/>
  <c r="E27" i="7"/>
  <c r="O25" i="8" s="1"/>
  <c r="P14" i="4"/>
  <c r="E79" i="5"/>
  <c r="H79" i="5" s="1"/>
  <c r="K79" i="5" s="1"/>
  <c r="E67" i="5"/>
  <c r="H67" i="5" s="1"/>
  <c r="K67" i="5" s="1"/>
  <c r="E11" i="8"/>
  <c r="D16" i="7"/>
  <c r="E16" i="7"/>
  <c r="O14" i="8" s="1"/>
  <c r="E29" i="7"/>
  <c r="O27" i="8" s="1"/>
  <c r="D29" i="7"/>
  <c r="I32" i="7"/>
  <c r="P30" i="8" s="1"/>
  <c r="H31" i="7"/>
  <c r="G35" i="7"/>
  <c r="H35" i="7" s="1"/>
  <c r="H49" i="7"/>
  <c r="I49" i="7"/>
  <c r="P47" i="8" s="1"/>
  <c r="L11" i="4"/>
  <c r="O11" i="4" s="1"/>
  <c r="U11" i="4"/>
  <c r="X11" i="4" s="1"/>
  <c r="I71" i="7"/>
  <c r="P69" i="8" s="1"/>
  <c r="H71" i="7"/>
  <c r="I68" i="7"/>
  <c r="P66" i="8" s="1"/>
  <c r="M64" i="6"/>
  <c r="D67" i="7"/>
  <c r="E67" i="7"/>
  <c r="O65" i="8" s="1"/>
  <c r="G67" i="7"/>
  <c r="H67" i="7" s="1"/>
  <c r="M21" i="4"/>
  <c r="M25" i="4"/>
  <c r="O28" i="4"/>
  <c r="H90" i="7"/>
  <c r="I90" i="7"/>
  <c r="P88" i="8" s="1"/>
  <c r="Z28" i="4"/>
  <c r="M64" i="8"/>
  <c r="P39" i="4"/>
  <c r="AA39" i="4"/>
  <c r="F34" i="7"/>
  <c r="I34" i="7"/>
  <c r="P32" i="8" s="1"/>
  <c r="E34" i="7"/>
  <c r="O32" i="8" s="1"/>
  <c r="G6" i="8"/>
  <c r="H6" i="8" s="1"/>
  <c r="K5" i="6"/>
  <c r="C8" i="7"/>
  <c r="H51" i="6"/>
  <c r="J51" i="6" s="1"/>
  <c r="N52" i="8" s="1"/>
  <c r="K51" i="6"/>
  <c r="G52" i="8"/>
  <c r="H52" i="8" s="1"/>
  <c r="H55" i="6"/>
  <c r="J55" i="6" s="1"/>
  <c r="N56" i="8" s="1"/>
  <c r="K55" i="6"/>
  <c r="G56" i="8"/>
  <c r="H56" i="8" s="1"/>
  <c r="K40" i="6"/>
  <c r="C43" i="7"/>
  <c r="G41" i="8"/>
  <c r="H41" i="8" s="1"/>
  <c r="G16" i="8"/>
  <c r="H16" i="8" s="1"/>
  <c r="K15" i="6"/>
  <c r="O53" i="4"/>
  <c r="AA53" i="4"/>
  <c r="H15" i="6"/>
  <c r="J15" i="6" s="1"/>
  <c r="N16" i="8" s="1"/>
  <c r="E36" i="7"/>
  <c r="O34" i="8" s="1"/>
  <c r="I41" i="7"/>
  <c r="P39" i="8" s="1"/>
  <c r="M38" i="6"/>
  <c r="H40" i="6"/>
  <c r="J40" i="6" s="1"/>
  <c r="N41" i="8" s="1"/>
  <c r="W6" i="4"/>
  <c r="I47" i="7"/>
  <c r="P45" i="8" s="1"/>
  <c r="E47" i="7"/>
  <c r="O45" i="8" s="1"/>
  <c r="M45" i="6"/>
  <c r="W12" i="4"/>
  <c r="AA15" i="4"/>
  <c r="M49" i="6"/>
  <c r="I72" i="7"/>
  <c r="P70" i="8" s="1"/>
  <c r="D83" i="7"/>
  <c r="M66" i="6"/>
  <c r="D69" i="7"/>
  <c r="E68" i="8"/>
  <c r="J88" i="5"/>
  <c r="P20" i="4"/>
  <c r="O23" i="4"/>
  <c r="AA23" i="4"/>
  <c r="Y28" i="4"/>
  <c r="P88" i="1"/>
  <c r="L51" i="4"/>
  <c r="AA30" i="4"/>
  <c r="P55" i="1"/>
  <c r="Q55" i="1"/>
  <c r="AA32" i="4"/>
  <c r="P65" i="1"/>
  <c r="Q65" i="1"/>
  <c r="L47" i="4"/>
  <c r="O47" i="4" s="1"/>
  <c r="I67" i="7"/>
  <c r="P65" i="8" s="1"/>
  <c r="F67" i="7"/>
  <c r="C58" i="7"/>
  <c r="F41" i="7"/>
  <c r="E41" i="7"/>
  <c r="O39" i="8" s="1"/>
  <c r="G53" i="8"/>
  <c r="H53" i="8" s="1"/>
  <c r="K52" i="6"/>
  <c r="C59" i="7"/>
  <c r="H56" i="6"/>
  <c r="J56" i="6" s="1"/>
  <c r="N57" i="8" s="1"/>
  <c r="G57" i="8"/>
  <c r="H57" i="8" s="1"/>
  <c r="G80" i="8"/>
  <c r="H80" i="8" s="1"/>
  <c r="C82" i="7"/>
  <c r="C77" i="7"/>
  <c r="H74" i="6"/>
  <c r="J74" i="6" s="1"/>
  <c r="N75" i="8" s="1"/>
  <c r="G75" i="8"/>
  <c r="H75" i="8" s="1"/>
  <c r="G36" i="7"/>
  <c r="G38" i="7"/>
  <c r="H38" i="7" s="1"/>
  <c r="M35" i="6"/>
  <c r="M39" i="6"/>
  <c r="M44" i="6"/>
  <c r="H60" i="7"/>
  <c r="G56" i="7"/>
  <c r="M73" i="6"/>
  <c r="G76" i="7"/>
  <c r="M69" i="6"/>
  <c r="X18" i="4"/>
  <c r="P26" i="4"/>
  <c r="AA26" i="4"/>
  <c r="P28" i="4"/>
  <c r="AA28" i="4"/>
  <c r="Q64" i="1"/>
  <c r="O40" i="4"/>
  <c r="M42" i="4"/>
  <c r="X31" i="4"/>
  <c r="Z24" i="4"/>
  <c r="M60" i="8"/>
  <c r="F90" i="7"/>
  <c r="E90" i="7"/>
  <c r="O88" i="8" s="1"/>
  <c r="I69" i="7"/>
  <c r="P67" i="8" s="1"/>
  <c r="F69" i="7"/>
  <c r="E69" i="7"/>
  <c r="O67" i="8" s="1"/>
  <c r="F73" i="7"/>
  <c r="I73" i="7"/>
  <c r="P71" i="8" s="1"/>
  <c r="R53" i="3"/>
  <c r="H64" i="6"/>
  <c r="J64" i="6" s="1"/>
  <c r="N65" i="8" s="1"/>
  <c r="G65" i="8"/>
  <c r="H65" i="8" s="1"/>
  <c r="K64" i="6"/>
  <c r="M36" i="6"/>
  <c r="E39" i="7"/>
  <c r="O37" i="8" s="1"/>
  <c r="W16" i="4"/>
  <c r="J16" i="4"/>
  <c r="M16" i="4"/>
  <c r="P27" i="4"/>
  <c r="AA27" i="4"/>
  <c r="AA47" i="4"/>
  <c r="Z40" i="4"/>
  <c r="M76" i="8"/>
  <c r="P84" i="1"/>
  <c r="Q84" i="1"/>
  <c r="X38" i="4"/>
  <c r="L38" i="4"/>
  <c r="O38" i="4" s="1"/>
  <c r="C54" i="7"/>
  <c r="H67" i="6"/>
  <c r="J67" i="6" s="1"/>
  <c r="N68" i="8" s="1"/>
  <c r="K67" i="6"/>
  <c r="G60" i="8"/>
  <c r="H60" i="8" s="1"/>
  <c r="K59" i="6"/>
  <c r="K16" i="6"/>
  <c r="G17" i="8"/>
  <c r="H17" i="8" s="1"/>
  <c r="C19" i="7"/>
  <c r="R84" i="3"/>
  <c r="R80" i="3"/>
  <c r="E28" i="7"/>
  <c r="O26" i="8" s="1"/>
  <c r="G39" i="7"/>
  <c r="D42" i="7"/>
  <c r="D48" i="7"/>
  <c r="D49" i="7"/>
  <c r="M13" i="4"/>
  <c r="D52" i="7"/>
  <c r="E49" i="8"/>
  <c r="M80" i="6"/>
  <c r="M63" i="6"/>
  <c r="D59" i="7"/>
  <c r="M56" i="6"/>
  <c r="M11" i="4"/>
  <c r="AA19" i="4"/>
  <c r="M55" i="8"/>
  <c r="Q76" i="1"/>
  <c r="Y43" i="4"/>
  <c r="M46" i="4"/>
  <c r="Y40" i="4"/>
  <c r="Z26" i="4"/>
  <c r="M62" i="8"/>
  <c r="AA37" i="4"/>
  <c r="E87" i="7"/>
  <c r="O85" i="8" s="1"/>
  <c r="I87" i="7"/>
  <c r="P85" i="8" s="1"/>
  <c r="F87" i="7"/>
  <c r="C18" i="7"/>
  <c r="I79" i="7"/>
  <c r="P77" i="8" s="1"/>
  <c r="Y47" i="4"/>
  <c r="G32" i="8"/>
  <c r="H32" i="8" s="1"/>
  <c r="K31" i="6"/>
  <c r="H42" i="7"/>
  <c r="M53" i="6"/>
  <c r="D56" i="7"/>
  <c r="L12" i="4"/>
  <c r="O12" i="4" s="1"/>
  <c r="AA29" i="4"/>
  <c r="O29" i="4"/>
  <c r="P67" i="1"/>
  <c r="Q67" i="1"/>
  <c r="P40" i="4"/>
  <c r="E70" i="7"/>
  <c r="O68" i="8" s="1"/>
  <c r="I70" i="7"/>
  <c r="P68" i="8" s="1"/>
  <c r="F70" i="7"/>
  <c r="K24" i="8"/>
  <c r="I23" i="5"/>
  <c r="J23" i="5" s="1"/>
  <c r="K9" i="8"/>
  <c r="I8" i="5"/>
  <c r="J8" i="5" s="1"/>
  <c r="C74" i="7"/>
  <c r="G72" i="8"/>
  <c r="H72" i="8" s="1"/>
  <c r="H71" i="6"/>
  <c r="J71" i="6" s="1"/>
  <c r="N72" i="8" s="1"/>
  <c r="P24" i="4"/>
  <c r="Y24" i="4"/>
  <c r="K43" i="6"/>
  <c r="C46" i="7"/>
  <c r="G44" i="8"/>
  <c r="H44" i="8" s="1"/>
  <c r="G29" i="8"/>
  <c r="H29" i="8" s="1"/>
  <c r="K28" i="6"/>
  <c r="K82" i="6"/>
  <c r="C85" i="7"/>
  <c r="G83" i="8"/>
  <c r="H83" i="8" s="1"/>
  <c r="R73" i="3"/>
  <c r="W44" i="4"/>
  <c r="J44" i="4"/>
  <c r="C88" i="7"/>
  <c r="G86" i="8"/>
  <c r="H86" i="8" s="1"/>
  <c r="DK8" i="11"/>
  <c r="X24" i="4"/>
  <c r="K44" i="6"/>
  <c r="C83" i="7"/>
  <c r="K64" i="1"/>
  <c r="L65" i="8" s="1"/>
  <c r="K75" i="6"/>
  <c r="N29" i="4"/>
  <c r="Y29" i="4" s="1"/>
  <c r="C86" i="7"/>
  <c r="I18" i="5"/>
  <c r="J18" i="5" s="1"/>
  <c r="I42" i="5"/>
  <c r="J42" i="5" s="1"/>
  <c r="K86" i="6"/>
  <c r="C89" i="7"/>
  <c r="K64" i="8"/>
  <c r="K88" i="8"/>
  <c r="V34" i="4"/>
  <c r="Y34" i="4" s="1"/>
  <c r="K22" i="6"/>
  <c r="G23" i="8"/>
  <c r="K82" i="8"/>
  <c r="K81" i="1"/>
  <c r="L82" i="8" s="1"/>
  <c r="N46" i="4"/>
  <c r="X46" i="4" s="1"/>
  <c r="DI36" i="11"/>
  <c r="E42" i="6"/>
  <c r="F42" i="6" s="1"/>
  <c r="G42" i="6" s="1"/>
  <c r="M42" i="1"/>
  <c r="DL36" i="11" s="1"/>
  <c r="I43" i="8"/>
  <c r="D42" i="6"/>
  <c r="H85" i="6"/>
  <c r="J85" i="6" s="1"/>
  <c r="N86" i="8" s="1"/>
  <c r="I73" i="8"/>
  <c r="M73" i="3"/>
  <c r="N73" i="3" s="1"/>
  <c r="O73" i="3" s="1"/>
  <c r="Q73" i="3" s="1"/>
  <c r="E72" i="6"/>
  <c r="F72" i="6" s="1"/>
  <c r="G72" i="6" s="1"/>
  <c r="D72" i="6"/>
  <c r="I92" i="7"/>
  <c r="AA35" i="4"/>
  <c r="K63" i="1"/>
  <c r="L64" i="8" s="1"/>
  <c r="I43" i="5"/>
  <c r="J43" i="5" s="1"/>
  <c r="N52" i="4"/>
  <c r="O52" i="4" s="1"/>
  <c r="I63" i="5"/>
  <c r="J63" i="5" s="1"/>
  <c r="K44" i="4"/>
  <c r="V44" i="4" s="1"/>
  <c r="Y44" i="4" s="1"/>
  <c r="I8" i="8"/>
  <c r="D7" i="6"/>
  <c r="M8" i="3"/>
  <c r="N8" i="3" s="1"/>
  <c r="O8" i="3" s="1"/>
  <c r="Q8" i="3" s="1"/>
  <c r="R8" i="3" s="1"/>
  <c r="E7" i="6"/>
  <c r="F7" i="6" s="1"/>
  <c r="G7" i="6" s="1"/>
  <c r="DI41" i="11"/>
  <c r="DK41" i="11" s="1"/>
  <c r="I48" i="8"/>
  <c r="M48" i="3"/>
  <c r="N48" i="3" s="1"/>
  <c r="O48" i="3" s="1"/>
  <c r="Q48" i="3" s="1"/>
  <c r="R48" i="3" s="1"/>
  <c r="E47" i="6"/>
  <c r="F47" i="6" s="1"/>
  <c r="G47" i="6" s="1"/>
  <c r="D47" i="6"/>
  <c r="DI57" i="11"/>
  <c r="DK57" i="11" s="1"/>
  <c r="I64" i="8"/>
  <c r="E64" i="7"/>
  <c r="O62" i="8" s="1"/>
  <c r="G63" i="7"/>
  <c r="G62" i="7"/>
  <c r="G73" i="7"/>
  <c r="H73" i="7" s="1"/>
  <c r="K68" i="1"/>
  <c r="L69" i="8" s="1"/>
  <c r="C26" i="7"/>
  <c r="N21" i="4"/>
  <c r="Y21" i="4" s="1"/>
  <c r="E92" i="7"/>
  <c r="O90" i="8" s="1"/>
  <c r="K24" i="6"/>
  <c r="C38" i="7"/>
  <c r="H83" i="6"/>
  <c r="J83" i="6" s="1"/>
  <c r="N84" i="8" s="1"/>
  <c r="C15" i="7"/>
  <c r="C35" i="7"/>
  <c r="N32" i="4"/>
  <c r="O32" i="4" s="1"/>
  <c r="I87" i="5"/>
  <c r="K87" i="5" s="1"/>
  <c r="K56" i="1"/>
  <c r="L57" i="8" s="1"/>
  <c r="K70" i="6"/>
  <c r="N7" i="4"/>
  <c r="X7" i="4" s="1"/>
  <c r="K13" i="6"/>
  <c r="L56" i="6"/>
  <c r="Q56" i="1"/>
  <c r="K35" i="6"/>
  <c r="K12" i="6"/>
  <c r="M67" i="1"/>
  <c r="DL61" i="11" s="1"/>
  <c r="DN61" i="11" s="1"/>
  <c r="DI61" i="11"/>
  <c r="DK61" i="11" s="1"/>
  <c r="H23" i="8"/>
  <c r="DN60" i="11"/>
  <c r="DK81" i="11"/>
  <c r="DI34" i="11"/>
  <c r="DI54" i="11"/>
  <c r="DK54" i="11" s="1"/>
  <c r="H60" i="1"/>
  <c r="K57" i="6"/>
  <c r="G58" i="8"/>
  <c r="H58" i="8" s="1"/>
  <c r="I60" i="8"/>
  <c r="DI53" i="11"/>
  <c r="DK53" i="11" s="1"/>
  <c r="M59" i="1"/>
  <c r="DL53" i="11" s="1"/>
  <c r="DN53" i="11" s="1"/>
  <c r="AO56" i="9"/>
  <c r="AI56" i="9"/>
  <c r="AI29" i="9"/>
  <c r="AP29" i="9"/>
  <c r="DJ59" i="11"/>
  <c r="DK59" i="11" s="1"/>
  <c r="DH59" i="11"/>
  <c r="DM59" i="11" s="1"/>
  <c r="DN59" i="11" s="1"/>
  <c r="DH11" i="11"/>
  <c r="DM11" i="11" s="1"/>
  <c r="DN11" i="11" s="1"/>
  <c r="DJ11" i="11"/>
  <c r="DK11" i="11" s="1"/>
  <c r="DH15" i="11"/>
  <c r="DM15" i="11" s="1"/>
  <c r="DN15" i="11" s="1"/>
  <c r="DJ15" i="11"/>
  <c r="DK15" i="11" s="1"/>
  <c r="DE57" i="11"/>
  <c r="DG57" i="11"/>
  <c r="DH57" i="11"/>
  <c r="DM57" i="11" s="1"/>
  <c r="DN57" i="11" s="1"/>
  <c r="DE38" i="11"/>
  <c r="DG38" i="11" s="1"/>
  <c r="DF36" i="11"/>
  <c r="DJ36" i="11" s="1"/>
  <c r="DE36" i="11"/>
  <c r="H52" i="1"/>
  <c r="I55" i="7" s="1"/>
  <c r="P53" i="8" s="1"/>
  <c r="H14" i="1"/>
  <c r="I20" i="8"/>
  <c r="DI72" i="11"/>
  <c r="DK72" i="11" s="1"/>
  <c r="DI43" i="11"/>
  <c r="DK43" i="11" s="1"/>
  <c r="M78" i="3"/>
  <c r="N78" i="3" s="1"/>
  <c r="O78" i="3" s="1"/>
  <c r="Q78" i="3" s="1"/>
  <c r="R78" i="3" s="1"/>
  <c r="M66" i="3"/>
  <c r="N66" i="3" s="1"/>
  <c r="O66" i="3" s="1"/>
  <c r="Q66" i="3" s="1"/>
  <c r="R66" i="3" s="1"/>
  <c r="AK7" i="9"/>
  <c r="AQ7" i="9"/>
  <c r="AN12" i="9"/>
  <c r="AL12" i="9"/>
  <c r="AQ13" i="9"/>
  <c r="AL13" i="9"/>
  <c r="AJ13" i="9"/>
  <c r="AI25" i="9"/>
  <c r="AJ25" i="9"/>
  <c r="AI13" i="9"/>
  <c r="AL59" i="9"/>
  <c r="AL66" i="9"/>
  <c r="AO66" i="9"/>
  <c r="AK52" i="9"/>
  <c r="AP56" i="9"/>
  <c r="AK81" i="9"/>
  <c r="AN52" i="9"/>
  <c r="AM19" i="9"/>
  <c r="AO19" i="9"/>
  <c r="DJ28" i="11"/>
  <c r="DK28" i="11" s="1"/>
  <c r="DH43" i="11"/>
  <c r="DM43" i="11" s="1"/>
  <c r="DJ74" i="11"/>
  <c r="DK74" i="11" s="1"/>
  <c r="DH74" i="11"/>
  <c r="DM74" i="11" s="1"/>
  <c r="DN74" i="11" s="1"/>
  <c r="DJ71" i="11"/>
  <c r="DK71" i="11" s="1"/>
  <c r="DH71" i="11"/>
  <c r="DM71" i="11" s="1"/>
  <c r="DN71" i="11" s="1"/>
  <c r="DH55" i="11"/>
  <c r="DM55" i="11" s="1"/>
  <c r="DN55" i="11" s="1"/>
  <c r="DJ55" i="11"/>
  <c r="DK55" i="11" s="1"/>
  <c r="DH9" i="11"/>
  <c r="DM9" i="11" s="1"/>
  <c r="DN9" i="11" s="1"/>
  <c r="DJ9" i="11"/>
  <c r="DK9" i="11" s="1"/>
  <c r="DJ75" i="11"/>
  <c r="DK75" i="11" s="1"/>
  <c r="DH75" i="11"/>
  <c r="DM75" i="11" s="1"/>
  <c r="DN75" i="11" s="1"/>
  <c r="DE52" i="11"/>
  <c r="DG52" i="11" s="1"/>
  <c r="DF52" i="11"/>
  <c r="AO12" i="9"/>
  <c r="AN59" i="9"/>
  <c r="AP59" i="9"/>
  <c r="AJ59" i="9"/>
  <c r="AK29" i="9"/>
  <c r="AL37" i="9"/>
  <c r="AQ37" i="9"/>
  <c r="DH48" i="11"/>
  <c r="DM48" i="11" s="1"/>
  <c r="DN48" i="11" s="1"/>
  <c r="DH34" i="11"/>
  <c r="DM34" i="11" s="1"/>
  <c r="DN34" i="11" s="1"/>
  <c r="DJ34" i="11"/>
  <c r="DK34" i="11" s="1"/>
  <c r="DG70" i="11"/>
  <c r="E77" i="6"/>
  <c r="F77" i="6" s="1"/>
  <c r="G77" i="6" s="1"/>
  <c r="AI7" i="9"/>
  <c r="AM7" i="9"/>
  <c r="AL53" i="9"/>
  <c r="AP12" i="9"/>
  <c r="AK53" i="9"/>
  <c r="AM56" i="9"/>
  <c r="AM13" i="9"/>
  <c r="AN56" i="9"/>
  <c r="AQ53" i="9"/>
  <c r="AM37" i="9"/>
  <c r="AP53" i="9"/>
  <c r="AM53" i="9"/>
  <c r="AK37" i="9"/>
  <c r="AO37" i="9"/>
  <c r="AJ37" i="9"/>
  <c r="AM66" i="9"/>
  <c r="AP37" i="9"/>
  <c r="AO29" i="9"/>
  <c r="AN29" i="9"/>
  <c r="AL27" i="9"/>
  <c r="AK27" i="9"/>
  <c r="AQ27" i="9"/>
  <c r="AO27" i="9"/>
  <c r="AJ56" i="9"/>
  <c r="AO72" i="9"/>
  <c r="AI72" i="9"/>
  <c r="AJ40" i="9"/>
  <c r="AM40" i="9"/>
  <c r="AO40" i="9"/>
  <c r="AL40" i="9"/>
  <c r="AQ40" i="9"/>
  <c r="AJ17" i="9"/>
  <c r="AP17" i="9"/>
  <c r="AO17" i="9"/>
  <c r="AL17" i="9"/>
  <c r="AN17" i="9"/>
  <c r="DJ27" i="11"/>
  <c r="DK27" i="11" s="1"/>
  <c r="DH27" i="11"/>
  <c r="DM27" i="11" s="1"/>
  <c r="DN27" i="11" s="1"/>
  <c r="DH33" i="11"/>
  <c r="DM33" i="11" s="1"/>
  <c r="DN33" i="11" s="1"/>
  <c r="DH42" i="11"/>
  <c r="DM42" i="11" s="1"/>
  <c r="DN42" i="11" s="1"/>
  <c r="DJ46" i="11"/>
  <c r="DK46" i="11" s="1"/>
  <c r="DH46" i="11"/>
  <c r="DM46" i="11" s="1"/>
  <c r="DN46" i="11" s="1"/>
  <c r="DJ67" i="11"/>
  <c r="DK67" i="11" s="1"/>
  <c r="DH67" i="11"/>
  <c r="DM67" i="11" s="1"/>
  <c r="DN67" i="11" s="1"/>
  <c r="DJ47" i="11"/>
  <c r="DK47" i="11" s="1"/>
  <c r="DH47" i="11"/>
  <c r="DM47" i="11" s="1"/>
  <c r="DN47" i="11" s="1"/>
  <c r="DH24" i="11"/>
  <c r="DM24" i="11" s="1"/>
  <c r="DN24" i="11" s="1"/>
  <c r="DJ24" i="11"/>
  <c r="DK24" i="11" s="1"/>
  <c r="DJ7" i="11"/>
  <c r="DK7" i="11" s="1"/>
  <c r="DH7" i="11"/>
  <c r="DM7" i="11" s="1"/>
  <c r="DN7" i="11" s="1"/>
  <c r="E14" i="6"/>
  <c r="F14" i="6" s="1"/>
  <c r="G14" i="6" s="1"/>
  <c r="DI71" i="11"/>
  <c r="DI8" i="11"/>
  <c r="E49" i="6"/>
  <c r="F49" i="6" s="1"/>
  <c r="G49" i="6" s="1"/>
  <c r="M50" i="3"/>
  <c r="N50" i="3" s="1"/>
  <c r="O50" i="3" s="1"/>
  <c r="Q50" i="3" s="1"/>
  <c r="R50" i="3" s="1"/>
  <c r="M49" i="1"/>
  <c r="DL43" i="11" s="1"/>
  <c r="AN7" i="9"/>
  <c r="AQ12" i="9"/>
  <c r="AL56" i="9"/>
  <c r="AK25" i="9"/>
  <c r="AN25" i="9"/>
  <c r="AK59" i="9"/>
  <c r="AI53" i="9"/>
  <c r="AO53" i="9"/>
  <c r="AI37" i="9"/>
  <c r="AK66" i="9"/>
  <c r="AQ66" i="9"/>
  <c r="AQ29" i="9"/>
  <c r="AJ29" i="9"/>
  <c r="AM29" i="9"/>
  <c r="AI78" i="9"/>
  <c r="AM78" i="9"/>
  <c r="AL78" i="9"/>
  <c r="AP22" i="9"/>
  <c r="AN22" i="9"/>
  <c r="AL22" i="9"/>
  <c r="DF38" i="11"/>
  <c r="DJ38" i="11" s="1"/>
  <c r="DK38" i="11" s="1"/>
  <c r="DG36" i="11"/>
  <c r="DJ10" i="11"/>
  <c r="DK10" i="11" s="1"/>
  <c r="DH10" i="11"/>
  <c r="DM10" i="11" s="1"/>
  <c r="DN10" i="11" s="1"/>
  <c r="DF77" i="11"/>
  <c r="DE77" i="11"/>
  <c r="DG77" i="11" s="1"/>
  <c r="AI12" i="9"/>
  <c r="AK56" i="9"/>
  <c r="AN37" i="9"/>
  <c r="AI66" i="9"/>
  <c r="AO81" i="9"/>
  <c r="AN81" i="9"/>
  <c r="AI81" i="9"/>
  <c r="AP81" i="9"/>
  <c r="AL81" i="9"/>
  <c r="AJ52" i="9"/>
  <c r="AM52" i="9"/>
  <c r="AI52" i="9"/>
  <c r="AQ52" i="9"/>
  <c r="AP52" i="9"/>
  <c r="AM27" i="9"/>
  <c r="AN27" i="9"/>
  <c r="DH8" i="11"/>
  <c r="DM8" i="11" s="1"/>
  <c r="DN8" i="11" s="1"/>
  <c r="DJ63" i="11"/>
  <c r="DK63" i="11" s="1"/>
  <c r="DH63" i="11"/>
  <c r="DM63" i="11" s="1"/>
  <c r="DN63" i="11" s="1"/>
  <c r="DH72" i="11"/>
  <c r="DM72" i="11" s="1"/>
  <c r="DN72" i="11" s="1"/>
  <c r="DH13" i="11"/>
  <c r="DM13" i="11" s="1"/>
  <c r="DN13" i="11" s="1"/>
  <c r="DJ13" i="11"/>
  <c r="DK13" i="11" s="1"/>
  <c r="DJ14" i="11"/>
  <c r="DK14" i="11" s="1"/>
  <c r="DH14" i="11"/>
  <c r="DM14" i="11" s="1"/>
  <c r="DN14" i="11" s="1"/>
  <c r="DH62" i="11"/>
  <c r="DM62" i="11" s="1"/>
  <c r="DN62" i="11" s="1"/>
  <c r="DF62" i="11"/>
  <c r="DJ62" i="11" s="1"/>
  <c r="DK62" i="11" s="1"/>
  <c r="DE62" i="11"/>
  <c r="DG62" i="11" s="1"/>
  <c r="DF65" i="11"/>
  <c r="AL71" i="9"/>
  <c r="DH64" i="11"/>
  <c r="DM64" i="11" s="1"/>
  <c r="DN64" i="11" s="1"/>
  <c r="DH41" i="11"/>
  <c r="DM41" i="11" s="1"/>
  <c r="DN41" i="11" s="1"/>
  <c r="DG64" i="11"/>
  <c r="DH70" i="11"/>
  <c r="DM70" i="11" s="1"/>
  <c r="DN70" i="11" s="1"/>
  <c r="DH68" i="11"/>
  <c r="DM68" i="11" s="1"/>
  <c r="DN68" i="11" s="1"/>
  <c r="DF70" i="11"/>
  <c r="DJ70" i="11" s="1"/>
  <c r="DK70" i="11" s="1"/>
  <c r="K61" i="8" l="1"/>
  <c r="N25" i="4"/>
  <c r="I60" i="5"/>
  <c r="L60" i="6"/>
  <c r="K60" i="1"/>
  <c r="L61" i="8" s="1"/>
  <c r="Q60" i="1"/>
  <c r="E63" i="7"/>
  <c r="O61" i="8" s="1"/>
  <c r="F35" i="7"/>
  <c r="E35" i="7"/>
  <c r="O33" i="8" s="1"/>
  <c r="I35" i="7"/>
  <c r="P33" i="8" s="1"/>
  <c r="DJ77" i="11"/>
  <c r="DK77" i="11" s="1"/>
  <c r="DH77" i="11"/>
  <c r="DM77" i="11" s="1"/>
  <c r="DN77" i="11" s="1"/>
  <c r="Z21" i="4"/>
  <c r="M57" i="8"/>
  <c r="H62" i="7"/>
  <c r="I62" i="7"/>
  <c r="P60" i="8" s="1"/>
  <c r="G48" i="8"/>
  <c r="H48" i="8" s="1"/>
  <c r="K47" i="6"/>
  <c r="C50" i="7"/>
  <c r="H47" i="6"/>
  <c r="J47" i="6" s="1"/>
  <c r="N48" i="8" s="1"/>
  <c r="Z32" i="4"/>
  <c r="M68" i="8"/>
  <c r="P13" i="4"/>
  <c r="AA13" i="4"/>
  <c r="Y46" i="4"/>
  <c r="P16" i="4"/>
  <c r="AA16" i="4"/>
  <c r="I77" i="7"/>
  <c r="P75" i="8" s="1"/>
  <c r="E77" i="7"/>
  <c r="O75" i="8" s="1"/>
  <c r="F77" i="7"/>
  <c r="P9" i="4"/>
  <c r="I25" i="7"/>
  <c r="P23" i="8" s="1"/>
  <c r="H25" i="7"/>
  <c r="AA12" i="4"/>
  <c r="J60" i="6"/>
  <c r="N61" i="8" s="1"/>
  <c r="K43" i="5"/>
  <c r="DJ65" i="11"/>
  <c r="DK65" i="11" s="1"/>
  <c r="DH65" i="11"/>
  <c r="DM65" i="11" s="1"/>
  <c r="DN65" i="11" s="1"/>
  <c r="C17" i="7"/>
  <c r="K14" i="6"/>
  <c r="G15" i="8"/>
  <c r="H15" i="8" s="1"/>
  <c r="H14" i="6"/>
  <c r="J14" i="6" s="1"/>
  <c r="N15" i="8" s="1"/>
  <c r="K15" i="8"/>
  <c r="I14" i="5"/>
  <c r="J14" i="5" s="1"/>
  <c r="K14" i="1"/>
  <c r="L15" i="8" s="1"/>
  <c r="L14" i="6"/>
  <c r="Y32" i="4"/>
  <c r="P32" i="4"/>
  <c r="X32" i="4"/>
  <c r="H63" i="7"/>
  <c r="I63" i="7"/>
  <c r="P61" i="8" s="1"/>
  <c r="E86" i="7"/>
  <c r="O84" i="8" s="1"/>
  <c r="F86" i="7"/>
  <c r="I86" i="7"/>
  <c r="P84" i="8" s="1"/>
  <c r="Z41" i="4"/>
  <c r="M77" i="8"/>
  <c r="P29" i="4"/>
  <c r="L16" i="4"/>
  <c r="O16" i="4" s="1"/>
  <c r="U16" i="4"/>
  <c r="X16" i="4" s="1"/>
  <c r="H76" i="7"/>
  <c r="I76" i="7"/>
  <c r="P74" i="8" s="1"/>
  <c r="F82" i="7"/>
  <c r="E82" i="7"/>
  <c r="O80" i="8" s="1"/>
  <c r="I82" i="7"/>
  <c r="P80" i="8" s="1"/>
  <c r="F8" i="7"/>
  <c r="E8" i="7"/>
  <c r="O6" i="8" s="1"/>
  <c r="H27" i="7"/>
  <c r="I27" i="7"/>
  <c r="P25" i="8" s="1"/>
  <c r="P7" i="4"/>
  <c r="J52" i="6"/>
  <c r="N53" i="8" s="1"/>
  <c r="K42" i="5"/>
  <c r="P42" i="4"/>
  <c r="AA42" i="4"/>
  <c r="X29" i="4"/>
  <c r="M56" i="8"/>
  <c r="Z20" i="4"/>
  <c r="H40" i="7"/>
  <c r="I40" i="7"/>
  <c r="P38" i="8" s="1"/>
  <c r="F15" i="7"/>
  <c r="E15" i="7"/>
  <c r="O13" i="8" s="1"/>
  <c r="F26" i="7"/>
  <c r="E26" i="7"/>
  <c r="O24" i="8" s="1"/>
  <c r="I26" i="7"/>
  <c r="P24" i="8" s="1"/>
  <c r="E89" i="7"/>
  <c r="O87" i="8" s="1"/>
  <c r="I89" i="7"/>
  <c r="P87" i="8" s="1"/>
  <c r="F89" i="7"/>
  <c r="E85" i="7"/>
  <c r="O83" i="8" s="1"/>
  <c r="F85" i="7"/>
  <c r="I85" i="7"/>
  <c r="P83" i="8" s="1"/>
  <c r="O21" i="4"/>
  <c r="F19" i="7"/>
  <c r="E19" i="7"/>
  <c r="O17" i="8" s="1"/>
  <c r="Z49" i="4"/>
  <c r="M85" i="8"/>
  <c r="H56" i="7"/>
  <c r="I56" i="7"/>
  <c r="P54" i="8" s="1"/>
  <c r="H36" i="7"/>
  <c r="I36" i="7"/>
  <c r="P34" i="8" s="1"/>
  <c r="O46" i="4"/>
  <c r="AA25" i="4"/>
  <c r="P25" i="4"/>
  <c r="O7" i="4"/>
  <c r="L9" i="4"/>
  <c r="O9" i="4" s="1"/>
  <c r="U9" i="4"/>
  <c r="X9" i="4" s="1"/>
  <c r="P10" i="4"/>
  <c r="AA10" i="4"/>
  <c r="K23" i="5"/>
  <c r="J87" i="5"/>
  <c r="K53" i="8"/>
  <c r="I52" i="5"/>
  <c r="L52" i="6"/>
  <c r="K52" i="1"/>
  <c r="L53" i="8" s="1"/>
  <c r="N17" i="4"/>
  <c r="Q52" i="1"/>
  <c r="I46" i="7"/>
  <c r="P44" i="8" s="1"/>
  <c r="E46" i="7"/>
  <c r="O44" i="8" s="1"/>
  <c r="F46" i="7"/>
  <c r="I74" i="7"/>
  <c r="P72" i="8" s="1"/>
  <c r="F74" i="7"/>
  <c r="E74" i="7"/>
  <c r="O72" i="8" s="1"/>
  <c r="F18" i="7"/>
  <c r="E18" i="7"/>
  <c r="O16" i="8" s="1"/>
  <c r="G50" i="8"/>
  <c r="H50" i="8" s="1"/>
  <c r="H49" i="6"/>
  <c r="J49" i="6" s="1"/>
  <c r="N50" i="8" s="1"/>
  <c r="K49" i="6"/>
  <c r="C52" i="7"/>
  <c r="G78" i="8"/>
  <c r="H78" i="8" s="1"/>
  <c r="K77" i="6"/>
  <c r="H77" i="6"/>
  <c r="J77" i="6" s="1"/>
  <c r="N78" i="8" s="1"/>
  <c r="C80" i="7"/>
  <c r="DJ52" i="11"/>
  <c r="DK52" i="11" s="1"/>
  <c r="DH52" i="11"/>
  <c r="DM52" i="11" s="1"/>
  <c r="DN52" i="11" s="1"/>
  <c r="DH38" i="11"/>
  <c r="DM38" i="11" s="1"/>
  <c r="DN38" i="11" s="1"/>
  <c r="DK36" i="11"/>
  <c r="G8" i="8"/>
  <c r="H8" i="8" s="1"/>
  <c r="C10" i="7"/>
  <c r="K7" i="6"/>
  <c r="H7" i="6"/>
  <c r="J7" i="6" s="1"/>
  <c r="N8" i="8" s="1"/>
  <c r="P52" i="4"/>
  <c r="X52" i="4"/>
  <c r="Y52" i="4"/>
  <c r="G73" i="8"/>
  <c r="H73" i="8" s="1"/>
  <c r="C75" i="7"/>
  <c r="H72" i="6"/>
  <c r="J72" i="6" s="1"/>
  <c r="N73" i="8" s="1"/>
  <c r="K72" i="6"/>
  <c r="E88" i="7"/>
  <c r="O86" i="8" s="1"/>
  <c r="I88" i="7"/>
  <c r="P86" i="8" s="1"/>
  <c r="F88" i="7"/>
  <c r="M44" i="4"/>
  <c r="X21" i="4"/>
  <c r="H39" i="7"/>
  <c r="I39" i="7"/>
  <c r="P37" i="8" s="1"/>
  <c r="F54" i="7"/>
  <c r="E54" i="7"/>
  <c r="O52" i="8" s="1"/>
  <c r="I54" i="7"/>
  <c r="P52" i="8" s="1"/>
  <c r="Z29" i="4"/>
  <c r="M65" i="8"/>
  <c r="F58" i="7"/>
  <c r="I58" i="7"/>
  <c r="P56" i="8" s="1"/>
  <c r="E58" i="7"/>
  <c r="O56" i="8" s="1"/>
  <c r="Z30" i="4"/>
  <c r="M66" i="8"/>
  <c r="E55" i="7"/>
  <c r="O53" i="8" s="1"/>
  <c r="Y7" i="4"/>
  <c r="I51" i="7"/>
  <c r="P49" i="8" s="1"/>
  <c r="H51" i="7"/>
  <c r="Z7" i="4"/>
  <c r="M43" i="8"/>
  <c r="DH36" i="11"/>
  <c r="DM36" i="11" s="1"/>
  <c r="DN36" i="11" s="1"/>
  <c r="DN43" i="11"/>
  <c r="F38" i="7"/>
  <c r="E38" i="7"/>
  <c r="O36" i="8" s="1"/>
  <c r="I38" i="7"/>
  <c r="P36" i="8" s="1"/>
  <c r="G43" i="8"/>
  <c r="H43" i="8" s="1"/>
  <c r="K42" i="6"/>
  <c r="C45" i="7"/>
  <c r="H42" i="6"/>
  <c r="J42" i="6" s="1"/>
  <c r="N43" i="8" s="1"/>
  <c r="F83" i="7"/>
  <c r="I83" i="7"/>
  <c r="P81" i="8" s="1"/>
  <c r="E83" i="7"/>
  <c r="O81" i="8" s="1"/>
  <c r="U44" i="4"/>
  <c r="X44" i="4" s="1"/>
  <c r="L44" i="4"/>
  <c r="O44" i="4" s="1"/>
  <c r="P46" i="4"/>
  <c r="AA46" i="4"/>
  <c r="P11" i="4"/>
  <c r="AA11" i="4"/>
  <c r="AA38" i="4"/>
  <c r="E59" i="7"/>
  <c r="O57" i="8" s="1"/>
  <c r="F59" i="7"/>
  <c r="I59" i="7"/>
  <c r="P57" i="8" s="1"/>
  <c r="O51" i="4"/>
  <c r="AA51" i="4"/>
  <c r="F43" i="7"/>
  <c r="I43" i="7"/>
  <c r="P41" i="8" s="1"/>
  <c r="E43" i="7"/>
  <c r="O41" i="8" s="1"/>
  <c r="P21" i="4"/>
  <c r="AA21" i="4"/>
  <c r="AA14" i="4"/>
  <c r="I66" i="7"/>
  <c r="P64" i="8" s="1"/>
  <c r="F66" i="7"/>
  <c r="E66" i="7"/>
  <c r="O64" i="8" s="1"/>
  <c r="K63" i="5"/>
  <c r="P44" i="4" l="1"/>
  <c r="AA44" i="4"/>
  <c r="F75" i="7"/>
  <c r="I75" i="7"/>
  <c r="P73" i="8" s="1"/>
  <c r="E75" i="7"/>
  <c r="O73" i="8" s="1"/>
  <c r="X17" i="4"/>
  <c r="Y17" i="4"/>
  <c r="P17" i="4"/>
  <c r="O17" i="4"/>
  <c r="Z25" i="4"/>
  <c r="M61" i="8"/>
  <c r="I52" i="7"/>
  <c r="P50" i="8" s="1"/>
  <c r="F52" i="7"/>
  <c r="E52" i="7"/>
  <c r="O50" i="8" s="1"/>
  <c r="Z17" i="4"/>
  <c r="M53" i="8"/>
  <c r="F10" i="7"/>
  <c r="E10" i="7"/>
  <c r="O8" i="8" s="1"/>
  <c r="E80" i="7"/>
  <c r="O78" i="8" s="1"/>
  <c r="F80" i="7"/>
  <c r="I80" i="7"/>
  <c r="P78" i="8" s="1"/>
  <c r="F17" i="7"/>
  <c r="E17" i="7"/>
  <c r="O15" i="8" s="1"/>
  <c r="F45" i="7"/>
  <c r="E45" i="7"/>
  <c r="O43" i="8" s="1"/>
  <c r="I45" i="7"/>
  <c r="P43" i="8" s="1"/>
  <c r="J52" i="5"/>
  <c r="K52" i="5"/>
  <c r="J60" i="5"/>
  <c r="K60" i="5"/>
  <c r="AA9" i="4"/>
  <c r="X25" i="4"/>
  <c r="O25" i="4"/>
  <c r="Y25" i="4"/>
  <c r="F50" i="7"/>
  <c r="I50" i="7"/>
  <c r="P48" i="8" s="1"/>
  <c r="E50" i="7"/>
  <c r="O48" i="8" s="1"/>
</calcChain>
</file>

<file path=xl/sharedStrings.xml><?xml version="1.0" encoding="utf-8"?>
<sst xmlns="http://schemas.openxmlformats.org/spreadsheetml/2006/main" count="340" uniqueCount="212">
  <si>
    <t>Employed wage and salary workers</t>
  </si>
  <si>
    <t>Net domestic income at factor cost $m</t>
  </si>
  <si>
    <t>Employees plus unemployed, (2) + (13)</t>
  </si>
  <si>
    <t xml:space="preserve">Tables and sources for </t>
  </si>
  <si>
    <t>Geoff Bertram and Bill Rosenberg</t>
  </si>
  <si>
    <t>Contents</t>
  </si>
  <si>
    <t>Table 1: Deriving the labour participation ratio and Wage Ratio for employees, 1939-2023</t>
  </si>
  <si>
    <t>Table 2: Components of the Wage Ratio, in real terms (2020 dollar values)</t>
  </si>
  <si>
    <t>Compensation of employees</t>
  </si>
  <si>
    <t>Self-employed income</t>
  </si>
  <si>
    <t>Net adjusted surplus excl mixed income</t>
  </si>
  <si>
    <t>Adjusted Net Domestic Income</t>
  </si>
  <si>
    <t>Wage Ratio components in 2020 dollars</t>
  </si>
  <si>
    <t>GDP deflator 2020=1000</t>
  </si>
  <si>
    <t>Nominal $ million</t>
  </si>
  <si>
    <t>Real in 2020 $million</t>
  </si>
  <si>
    <t>Real per employee</t>
  </si>
  <si>
    <t>Real per adult</t>
  </si>
  <si>
    <t>Real in 2020 dollars</t>
  </si>
  <si>
    <t>Per adult</t>
  </si>
  <si>
    <t xml:space="preserve">Wage Ratio </t>
  </si>
  <si>
    <t>Years ended March</t>
  </si>
  <si>
    <t>Total compensation of employees $m</t>
  </si>
  <si>
    <t>Total unemployed</t>
  </si>
  <si>
    <t>Male unemployed</t>
  </si>
  <si>
    <t>Female unemployed</t>
  </si>
  <si>
    <t>Total male employed plus unemployed</t>
  </si>
  <si>
    <t>Total female employed plus unemployed</t>
  </si>
  <si>
    <t>Total employed plus unemployed</t>
  </si>
  <si>
    <t>Male Wage Ratio including unemployed</t>
  </si>
  <si>
    <t>Female Wage Ratio including unemployed</t>
  </si>
  <si>
    <t>Total Wage Ratio including unemployed</t>
  </si>
  <si>
    <t>Wage gap in annual compensation of employees    [1-(12)/(11)]</t>
  </si>
  <si>
    <t>Estimated compensation of male employees $m (2)x(1)</t>
  </si>
  <si>
    <t>Estimated compensation of female employees (3)x(1)</t>
  </si>
  <si>
    <t>Estimated male employment (7)x(6)</t>
  </si>
  <si>
    <t>Estimated female employment (8)x(6)</t>
  </si>
  <si>
    <t>Male compensation per worker $ (4)÷(9)</t>
  </si>
  <si>
    <t>Female compensation per worker $ (5) ÷(10)</t>
  </si>
  <si>
    <t>Male Wage Ratio (11)÷(13)</t>
  </si>
  <si>
    <t>Female Wage Ratio (12)÷(13)</t>
  </si>
  <si>
    <t xml:space="preserve">Table 3: Wage Ratios by gender </t>
  </si>
  <si>
    <t>Hours paid per year, millions</t>
  </si>
  <si>
    <t>Implied FTEs  @ 35 hours per week</t>
  </si>
  <si>
    <t>Unemployed (assumed full-time-equivalent)</t>
  </si>
  <si>
    <t>Total FTE + unemployed</t>
  </si>
  <si>
    <t>Compensation of employees $million</t>
  </si>
  <si>
    <t>Average wage $ per FTE (employees only)</t>
  </si>
  <si>
    <t>Average wage $ per FTE (employees plus unemployed)</t>
  </si>
  <si>
    <t>Wage Ratio for FTE workers (employees only)</t>
  </si>
  <si>
    <t>Wage Ratio for FTE workers (employees plus unemployed)</t>
  </si>
  <si>
    <t>Table 4. Analysis using estimated full-time workers in place of ‘employees’</t>
  </si>
  <si>
    <t>Adjusted NDI per adult, $</t>
  </si>
  <si>
    <t>Click for table sources</t>
  </si>
  <si>
    <t>Table 5: Imputation of labour income to the self-employed</t>
  </si>
  <si>
    <t xml:space="preserve">Number of self-employed </t>
  </si>
  <si>
    <t>Net self-employed income, $m</t>
  </si>
  <si>
    <t>Share of self-employed income in adjusted NDI</t>
  </si>
  <si>
    <t>Adjusted NDI excluding mixed income, $m</t>
  </si>
  <si>
    <t>Compensation of employees as % of Column (4)</t>
  </si>
  <si>
    <t>Imputed labour income of the self-employed $m, (4) x (2)</t>
  </si>
  <si>
    <t>Imputed labour income per self-employed, $, (6) ÷ (1)</t>
  </si>
  <si>
    <t>Self-employed employment rate</t>
  </si>
  <si>
    <t>Self-employed imputed Wage Ratio</t>
  </si>
  <si>
    <t>Self-employed imputed labour share of adjusted NDI</t>
  </si>
  <si>
    <t>Wage Ratio if all self-employed income is labour income</t>
  </si>
  <si>
    <t>Table 6: Aggregating employees and self-employed</t>
  </si>
  <si>
    <t>Total employed labour force, employees plus self-employed</t>
  </si>
  <si>
    <t>Total compensation of employees plus imputed self-employed labour income, $m</t>
  </si>
  <si>
    <t>Employment rate, employees plus self-employed</t>
  </si>
  <si>
    <t>Wage Ratio for employees plus imputed self-employed</t>
  </si>
  <si>
    <t>Aggregate labour share, employees plus imputed self-employed</t>
  </si>
  <si>
    <t>Total employees, self-employed and unemployed</t>
  </si>
  <si>
    <t>Participation rate, all including unemployed</t>
  </si>
  <si>
    <t>Wage Ratio, all including unemployed</t>
  </si>
  <si>
    <t>Male percent of total earnings</t>
  </si>
  <si>
    <t>Female percent of total earnings</t>
  </si>
  <si>
    <t>Male percent of total employment</t>
  </si>
  <si>
    <t>Female percent of total employment</t>
  </si>
  <si>
    <t>Table 7: Calculation of the Wage Ratio for various combinations of employees, self-employed and unemployed</t>
  </si>
  <si>
    <t>Labour-force numbers</t>
  </si>
  <si>
    <t>Labour income, $m</t>
  </si>
  <si>
    <t>Calculating the denominator</t>
  </si>
  <si>
    <t>Wage Ratio for various segments of labour</t>
  </si>
  <si>
    <t>Employees</t>
  </si>
  <si>
    <t>Self employed</t>
  </si>
  <si>
    <t>Total labour force</t>
  </si>
  <si>
    <t>Imputed self-employed labour income</t>
  </si>
  <si>
    <t>Total labour income</t>
  </si>
  <si>
    <t>Adjusted NDI (excl owner-occupied housing)</t>
  </si>
  <si>
    <t>Adult population 16+</t>
  </si>
  <si>
    <t>Adjusted NDI per adult</t>
  </si>
  <si>
    <t>Self-employed</t>
  </si>
  <si>
    <t>Employees plus self-employed plus unemployed</t>
  </si>
  <si>
    <t>Agriculture, forestry and fishing</t>
  </si>
  <si>
    <t>Mining and quarrying</t>
  </si>
  <si>
    <t>Manufacturing</t>
  </si>
  <si>
    <t>Construction</t>
  </si>
  <si>
    <t>Electricity gas water and waste</t>
  </si>
  <si>
    <t>Transport &amp; communications</t>
  </si>
  <si>
    <t>Bushnell and Gibson</t>
  </si>
  <si>
    <t>NZOYB then Gillion and Frankel</t>
  </si>
  <si>
    <t>Philpott</t>
  </si>
  <si>
    <t>Our estimate using hours data</t>
  </si>
  <si>
    <t>LEED</t>
  </si>
  <si>
    <t>HLFS</t>
  </si>
  <si>
    <t>QEM</t>
  </si>
  <si>
    <t>Wholesale and retail trade, hotels and restaurants</t>
  </si>
  <si>
    <t>Finance, insurance, real estate and business services</t>
  </si>
  <si>
    <t>Other services</t>
  </si>
  <si>
    <t>Percentage share of total</t>
  </si>
  <si>
    <t>Total all groups</t>
  </si>
  <si>
    <t>Our figure for total employees</t>
  </si>
  <si>
    <t>Transport and communications</t>
  </si>
  <si>
    <t>Finance, Insurance, Real Estate and Business Services</t>
  </si>
  <si>
    <t>Services</t>
  </si>
  <si>
    <t>Table 8: Industry composition of employment of wage and salary workers, various sources 1947-2020, thousands of employed workers</t>
  </si>
  <si>
    <t>Table 9: Distribution of value added between labour and surplus by industry, March years 1947-2021</t>
  </si>
  <si>
    <t>Trade, restaurants and hotels</t>
  </si>
  <si>
    <t>FIRE sectors</t>
  </si>
  <si>
    <t>Totals from sectoral data</t>
  </si>
  <si>
    <t>Agriculture forestry fishing</t>
  </si>
  <si>
    <t>Mining</t>
  </si>
  <si>
    <t>Electricity gas water waste</t>
  </si>
  <si>
    <t>Wholesale and retail trade only</t>
  </si>
  <si>
    <t>Finance and insurance only</t>
  </si>
  <si>
    <t>Finance, insurance and real estate</t>
  </si>
  <si>
    <t>Services including hotels, restaurants, real estate and business services</t>
  </si>
  <si>
    <t>Services excluding real estate, hotels and restaurants and business services</t>
  </si>
  <si>
    <t>Government administration and defence component of services</t>
  </si>
  <si>
    <t>Economy-wide data for comparison</t>
  </si>
  <si>
    <t>Year</t>
  </si>
  <si>
    <t>Gross surplus</t>
  </si>
  <si>
    <t>Net surplus</t>
  </si>
  <si>
    <t>Total gross value added (1)+(2)</t>
  </si>
  <si>
    <t>Total net value added (1)+(3)</t>
  </si>
  <si>
    <r>
      <t>Wage share of gross value added (1)</t>
    </r>
    <r>
      <rPr>
        <sz val="10"/>
        <color theme="1"/>
        <rFont val="Calibri"/>
        <family val="2"/>
      </rPr>
      <t>÷(4)</t>
    </r>
  </si>
  <si>
    <r>
      <t>Wage share of net value added (1)</t>
    </r>
    <r>
      <rPr>
        <sz val="10"/>
        <color theme="1"/>
        <rFont val="Calibri"/>
        <family val="2"/>
      </rPr>
      <t>÷(5)</t>
    </r>
  </si>
  <si>
    <t>Total gross value added (8)+(9)</t>
  </si>
  <si>
    <t>Total net value added (8)+(10)</t>
  </si>
  <si>
    <r>
      <t>Wage share of gross value added (8)</t>
    </r>
    <r>
      <rPr>
        <sz val="10"/>
        <color theme="1"/>
        <rFont val="Calibri"/>
        <family val="2"/>
      </rPr>
      <t>÷(11)</t>
    </r>
  </si>
  <si>
    <r>
      <t>Wage share of net value added (8)</t>
    </r>
    <r>
      <rPr>
        <sz val="10"/>
        <color theme="1"/>
        <rFont val="Calibri"/>
        <family val="2"/>
      </rPr>
      <t>÷(12)</t>
    </r>
  </si>
  <si>
    <t>Total gross value added (15)+(16)</t>
  </si>
  <si>
    <t>Total net value added (15)+(17)</t>
  </si>
  <si>
    <r>
      <t>Wage share of gross value added (15)</t>
    </r>
    <r>
      <rPr>
        <sz val="10"/>
        <color theme="1"/>
        <rFont val="Calibri"/>
        <family val="2"/>
      </rPr>
      <t>÷(18)</t>
    </r>
  </si>
  <si>
    <r>
      <t>Wage share of net value added (15)</t>
    </r>
    <r>
      <rPr>
        <sz val="10"/>
        <color theme="1"/>
        <rFont val="Calibri"/>
        <family val="2"/>
      </rPr>
      <t>÷(19)</t>
    </r>
  </si>
  <si>
    <t>Total gross value added  (22+(23)</t>
  </si>
  <si>
    <t>Total net value added (22)+(24)</t>
  </si>
  <si>
    <r>
      <t>Wage share of gross value added (22)</t>
    </r>
    <r>
      <rPr>
        <sz val="10"/>
        <color theme="1"/>
        <rFont val="Calibri"/>
        <family val="2"/>
      </rPr>
      <t>÷(25)</t>
    </r>
  </si>
  <si>
    <r>
      <t>Wage share of net value added (22)</t>
    </r>
    <r>
      <rPr>
        <sz val="10"/>
        <color theme="1"/>
        <rFont val="Calibri"/>
        <family val="2"/>
      </rPr>
      <t>÷(26)</t>
    </r>
  </si>
  <si>
    <t>Total gross value added (29)+(30)</t>
  </si>
  <si>
    <t>Total net value added (29)+(31)</t>
  </si>
  <si>
    <t>Wage share of gross value added</t>
  </si>
  <si>
    <t>Wage share of net value added</t>
  </si>
  <si>
    <t>Total gross value added  (36)+(37)</t>
  </si>
  <si>
    <t>Total net value added (36)+(38)</t>
  </si>
  <si>
    <r>
      <t>Wage share of gross value added (36)</t>
    </r>
    <r>
      <rPr>
        <sz val="10"/>
        <color theme="1"/>
        <rFont val="Calibri"/>
        <family val="2"/>
      </rPr>
      <t>÷(39)</t>
    </r>
  </si>
  <si>
    <r>
      <t>Wage share of net value added (36)</t>
    </r>
    <r>
      <rPr>
        <sz val="10"/>
        <color theme="1"/>
        <rFont val="Calibri"/>
        <family val="2"/>
      </rPr>
      <t>÷(</t>
    </r>
    <r>
      <rPr>
        <sz val="10"/>
        <color theme="1"/>
        <rFont val="Calibri"/>
        <family val="2"/>
        <scheme val="minor"/>
      </rPr>
      <t>40)</t>
    </r>
  </si>
  <si>
    <t>Compensation of employees trade only</t>
  </si>
  <si>
    <t>Gross surplus trade only</t>
  </si>
  <si>
    <t>Net surplus trade only</t>
  </si>
  <si>
    <t>Total gross value added</t>
  </si>
  <si>
    <t>Total net value added</t>
  </si>
  <si>
    <t>Compensation of employees incl restaurants and hotels</t>
  </si>
  <si>
    <t>Gross surplus incl restaurants and hotels</t>
  </si>
  <si>
    <t>Net surplus incl restaurants and hotels</t>
  </si>
  <si>
    <t>Total gross value added incl restaurants and hotels</t>
  </si>
  <si>
    <t>Total net value added incl restaurants and hotels</t>
  </si>
  <si>
    <t>Wage share of gross value added, incl restaurants and hotels</t>
  </si>
  <si>
    <t>Wage share of net value added, trade only</t>
  </si>
  <si>
    <t>Total compensation of employees from sectoral data</t>
  </si>
  <si>
    <t xml:space="preserve">Total gross surplus </t>
  </si>
  <si>
    <t>Total net surplus</t>
  </si>
  <si>
    <t>Total gross value added from sectoral data</t>
  </si>
  <si>
    <t>Total net value added from sectoral data</t>
  </si>
  <si>
    <t>Wage share of gross value added from our sectoral data added up</t>
  </si>
  <si>
    <t>Wage share of net value added from our sectoral data added up</t>
  </si>
  <si>
    <t>Net adjusted value added from Table 1</t>
  </si>
  <si>
    <t>Net value added from this table = (103)</t>
  </si>
  <si>
    <r>
      <t>% deviation [(107)-(106)]</t>
    </r>
    <r>
      <rPr>
        <sz val="10"/>
        <color theme="1"/>
        <rFont val="Calibri"/>
        <family val="2"/>
      </rPr>
      <t>÷(105)</t>
    </r>
  </si>
  <si>
    <t>deviation (110)-(109)</t>
  </si>
  <si>
    <t>Other service sectors</t>
  </si>
  <si>
    <t>Employees plus unemployed workers</t>
  </si>
  <si>
    <t>employees plus self-employed</t>
  </si>
  <si>
    <t>Net Imputed rent of owner-occupied property, $m</t>
  </si>
  <si>
    <t>Compensation of employees $m</t>
  </si>
  <si>
    <t>Labour income per employee $,    (8) ÷ (2)</t>
  </si>
  <si>
    <t>Unemployed</t>
  </si>
  <si>
    <t>Wage Ratio for employees plus unemployed</t>
  </si>
  <si>
    <t>Real wage per employee (numerator)</t>
  </si>
  <si>
    <t>Adjusted real NDI per adult (denominator)</t>
  </si>
  <si>
    <t>Employees only</t>
  </si>
  <si>
    <t>Employees employment rate, 
(2) ÷ (1)</t>
  </si>
  <si>
    <t>Wage Ratio (9) ÷ (7)</t>
  </si>
  <si>
    <t>Participation rate for employees plus unemployed, (14) ÷ (1)</t>
  </si>
  <si>
    <t>Adult population aged 16 and over</t>
  </si>
  <si>
    <t>Table 3a: Wage Ratios by gender Part 1: Employed workers</t>
  </si>
  <si>
    <t>Table 3b: Wage Ratios by gender Part 2: Employed plus unemployed workers</t>
  </si>
  <si>
    <t>Memo item: Self-employed % of total employed labour force</t>
  </si>
  <si>
    <t>(17)</t>
  </si>
  <si>
    <t>(18)</t>
  </si>
  <si>
    <r>
      <t xml:space="preserve">Detrended employment rate, </t>
    </r>
    <r>
      <rPr>
        <i/>
        <sz val="9"/>
        <color theme="1"/>
        <rFont val="Times New Roman"/>
        <family val="1"/>
      </rPr>
      <t>EMP'</t>
    </r>
  </si>
  <si>
    <r>
      <t xml:space="preserve">Detrended labour income share, </t>
    </r>
    <r>
      <rPr>
        <i/>
        <sz val="9"/>
        <color theme="1"/>
        <rFont val="Times New Roman"/>
        <family val="1"/>
      </rPr>
      <t>LIS'</t>
    </r>
  </si>
  <si>
    <t>Adjusted NDI (excluding owner-occupied property), 
(4) - (5)</t>
  </si>
  <si>
    <t>Adjusted NDI per adult $,      (6) ÷ (1)</t>
  </si>
  <si>
    <t xml:space="preserve">Labour share of NDI 
(8)÷(4)  </t>
  </si>
  <si>
    <t>Labour share of adjusted NDI, 
(3) x (10) = (8)÷(6)</t>
  </si>
  <si>
    <t>Wage share of adjusted NDI from Table 1</t>
  </si>
  <si>
    <t>Wage share of adjusted NDI from this table = (105)</t>
  </si>
  <si>
    <t xml:space="preserve"> </t>
  </si>
  <si>
    <t>Adjusted NDI per adult (age 16+)</t>
  </si>
  <si>
    <r>
      <t>The Employment Contracts Act 1991 and the labour share of output in Aotearoa/New Zealand</t>
    </r>
    <r>
      <rPr>
        <sz val="14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</si>
</sst>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\(0\)"/>
    <numFmt numFmtId="165" formatCode="0.0%"/>
    <numFmt numFmtId="166" formatCode="0.0"/>
    <numFmt numFmtId="167" formatCode="#,##0.0"/>
    <numFmt numFmtId="168" formatCode="#,##0.0;;&quot;&quot;"/>
    <numFmt numFmtId="169" formatCode="_-* #,##0.0_-;\-* #,##0.0_-;_-* &quot;-&quot;??_-;_-@_-"/>
    <numFmt numFmtId="170" formatCode="_-* #,##0_-;\-* #,##0_-;_-* &quot;-&quot;??_-;_-@_-"/>
  </numFmts>
  <fonts count="2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sz val="8"/>
      <color rgb="FF000000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rgb="FF000000"/>
      <name val="Times New Roman"/>
      <family val="1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sz val="11"/>
      <color theme="1"/>
      <name val="Calibri"/>
      <family val="2"/>
      <scheme val="minor"/>
    </font>
    <font>
      <sz val="7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i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2"/>
      <name val="Times New Roman"/>
      <family val="1"/>
    </font>
    <font>
      <sz val="8"/>
      <name val="Calibri"/>
      <family val="2"/>
      <scheme val="minor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Calibri"/>
      <family val="2"/>
      <scheme val="minor"/>
    </font>
    <font>
      <i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ck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ck">
        <color auto="1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 style="medium">
        <color indexed="64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medium">
        <color indexed="64"/>
      </right>
      <top style="thick">
        <color auto="1"/>
      </top>
      <bottom/>
      <diagonal/>
    </border>
    <border>
      <left style="medium">
        <color indexed="64"/>
      </left>
      <right/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347">
    <xf numFmtId="0" fontId="0" fillId="0" borderId="0" xfId="0"/>
    <xf numFmtId="0" fontId="3" fillId="0" borderId="3" xfId="0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2" fontId="3" fillId="0" borderId="4" xfId="0" applyNumberFormat="1" applyFont="1" applyBorder="1" applyAlignment="1">
      <alignment horizontal="right" vertical="center"/>
    </xf>
    <xf numFmtId="0" fontId="8" fillId="0" borderId="0" xfId="1"/>
    <xf numFmtId="0" fontId="2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1" fillId="0" borderId="3" xfId="0" applyFont="1" applyBorder="1" applyAlignment="1">
      <alignment horizontal="right" vertical="center"/>
    </xf>
    <xf numFmtId="164" fontId="3" fillId="0" borderId="14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0" fontId="2" fillId="0" borderId="5" xfId="0" applyFont="1" applyBorder="1"/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0" fontId="1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165" fontId="4" fillId="0" borderId="4" xfId="0" applyNumberFormat="1" applyFont="1" applyBorder="1" applyAlignment="1">
      <alignment horizontal="right" vertical="center"/>
    </xf>
    <xf numFmtId="167" fontId="4" fillId="0" borderId="4" xfId="0" applyNumberFormat="1" applyFont="1" applyBorder="1" applyAlignment="1">
      <alignment horizontal="right" vertical="center"/>
    </xf>
    <xf numFmtId="166" fontId="0" fillId="0" borderId="0" xfId="0" applyNumberFormat="1"/>
    <xf numFmtId="168" fontId="3" fillId="0" borderId="4" xfId="0" applyNumberFormat="1" applyFont="1" applyBorder="1" applyAlignment="1">
      <alignment horizontal="right" vertical="center" wrapText="1"/>
    </xf>
    <xf numFmtId="49" fontId="14" fillId="0" borderId="0" xfId="0" applyNumberFormat="1" applyFont="1" applyAlignment="1">
      <alignment horizontal="center" vertical="center"/>
    </xf>
    <xf numFmtId="49" fontId="14" fillId="0" borderId="19" xfId="0" applyNumberFormat="1" applyFont="1" applyBorder="1" applyAlignment="1">
      <alignment horizontal="center" vertical="center" wrapText="1"/>
    </xf>
    <xf numFmtId="49" fontId="14" fillId="0" borderId="20" xfId="0" applyNumberFormat="1" applyFont="1" applyBorder="1" applyAlignment="1">
      <alignment horizontal="center" vertical="center" wrapText="1"/>
    </xf>
    <xf numFmtId="49" fontId="14" fillId="0" borderId="9" xfId="0" applyNumberFormat="1" applyFont="1" applyBorder="1" applyAlignment="1">
      <alignment horizontal="center" vertical="center" wrapText="1"/>
    </xf>
    <xf numFmtId="49" fontId="14" fillId="0" borderId="20" xfId="0" applyNumberFormat="1" applyFont="1" applyBorder="1" applyAlignment="1">
      <alignment horizontal="center" vertical="center"/>
    </xf>
    <xf numFmtId="49" fontId="14" fillId="0" borderId="9" xfId="0" applyNumberFormat="1" applyFont="1" applyBorder="1" applyAlignment="1">
      <alignment horizontal="center" vertical="center"/>
    </xf>
    <xf numFmtId="49" fontId="14" fillId="0" borderId="19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31" xfId="0" applyFont="1" applyBorder="1" applyAlignment="1">
      <alignment horizontal="center" wrapText="1"/>
    </xf>
    <xf numFmtId="0" fontId="14" fillId="0" borderId="26" xfId="0" applyFont="1" applyBorder="1" applyAlignment="1">
      <alignment horizont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4" fillId="0" borderId="31" xfId="0" applyFont="1" applyBorder="1"/>
    <xf numFmtId="166" fontId="14" fillId="0" borderId="32" xfId="0" applyNumberFormat="1" applyFont="1" applyBorder="1"/>
    <xf numFmtId="0" fontId="14" fillId="0" borderId="30" xfId="0" applyFont="1" applyBorder="1"/>
    <xf numFmtId="3" fontId="14" fillId="0" borderId="30" xfId="0" applyNumberFormat="1" applyFont="1" applyBorder="1"/>
    <xf numFmtId="165" fontId="14" fillId="0" borderId="31" xfId="0" applyNumberFormat="1" applyFont="1" applyBorder="1"/>
    <xf numFmtId="165" fontId="14" fillId="0" borderId="34" xfId="0" applyNumberFormat="1" applyFont="1" applyBorder="1"/>
    <xf numFmtId="0" fontId="14" fillId="0" borderId="32" xfId="0" applyFont="1" applyBorder="1"/>
    <xf numFmtId="0" fontId="14" fillId="0" borderId="34" xfId="0" applyFont="1" applyBorder="1"/>
    <xf numFmtId="0" fontId="14" fillId="0" borderId="0" xfId="0" applyFont="1"/>
    <xf numFmtId="0" fontId="14" fillId="0" borderId="29" xfId="0" applyFont="1" applyBorder="1"/>
    <xf numFmtId="0" fontId="14" fillId="0" borderId="5" xfId="0" applyFont="1" applyBorder="1"/>
    <xf numFmtId="165" fontId="14" fillId="0" borderId="30" xfId="0" applyNumberFormat="1" applyFont="1" applyBorder="1"/>
    <xf numFmtId="165" fontId="14" fillId="0" borderId="29" xfId="0" applyNumberFormat="1" applyFont="1" applyBorder="1"/>
    <xf numFmtId="0" fontId="14" fillId="0" borderId="20" xfId="0" applyFont="1" applyBorder="1"/>
    <xf numFmtId="165" fontId="14" fillId="0" borderId="20" xfId="0" applyNumberFormat="1" applyFont="1" applyBorder="1"/>
    <xf numFmtId="165" fontId="14" fillId="0" borderId="9" xfId="0" applyNumberFormat="1" applyFont="1" applyBorder="1"/>
    <xf numFmtId="3" fontId="14" fillId="0" borderId="32" xfId="0" applyNumberFormat="1" applyFont="1" applyBorder="1"/>
    <xf numFmtId="9" fontId="14" fillId="0" borderId="30" xfId="0" applyNumberFormat="1" applyFont="1" applyBorder="1"/>
    <xf numFmtId="165" fontId="14" fillId="0" borderId="5" xfId="0" applyNumberFormat="1" applyFont="1" applyBorder="1"/>
    <xf numFmtId="167" fontId="16" fillId="0" borderId="29" xfId="0" applyNumberFormat="1" applyFont="1" applyBorder="1"/>
    <xf numFmtId="166" fontId="14" fillId="0" borderId="37" xfId="0" applyNumberFormat="1" applyFont="1" applyBorder="1"/>
    <xf numFmtId="3" fontId="14" fillId="0" borderId="38" xfId="0" applyNumberFormat="1" applyFont="1" applyBorder="1"/>
    <xf numFmtId="165" fontId="14" fillId="0" borderId="38" xfId="0" applyNumberFormat="1" applyFont="1" applyBorder="1"/>
    <xf numFmtId="165" fontId="14" fillId="0" borderId="39" xfId="0" applyNumberFormat="1" applyFont="1" applyBorder="1"/>
    <xf numFmtId="0" fontId="14" fillId="0" borderId="22" xfId="0" applyFont="1" applyBorder="1"/>
    <xf numFmtId="3" fontId="14" fillId="0" borderId="37" xfId="0" applyNumberFormat="1" applyFont="1" applyBorder="1"/>
    <xf numFmtId="167" fontId="14" fillId="0" borderId="40" xfId="0" applyNumberFormat="1" applyFont="1" applyBorder="1"/>
    <xf numFmtId="167" fontId="14" fillId="0" borderId="41" xfId="0" applyNumberFormat="1" applyFont="1" applyBorder="1"/>
    <xf numFmtId="3" fontId="14" fillId="0" borderId="41" xfId="0" applyNumberFormat="1" applyFont="1" applyBorder="1"/>
    <xf numFmtId="165" fontId="14" fillId="0" borderId="41" xfId="0" applyNumberFormat="1" applyFont="1" applyBorder="1"/>
    <xf numFmtId="165" fontId="14" fillId="0" borderId="42" xfId="0" applyNumberFormat="1" applyFont="1" applyBorder="1"/>
    <xf numFmtId="167" fontId="14" fillId="0" borderId="5" xfId="0" applyNumberFormat="1" applyFont="1" applyBorder="1"/>
    <xf numFmtId="3" fontId="14" fillId="0" borderId="40" xfId="0" applyNumberFormat="1" applyFont="1" applyBorder="1"/>
    <xf numFmtId="3" fontId="14" fillId="0" borderId="44" xfId="0" applyNumberFormat="1" applyFont="1" applyBorder="1"/>
    <xf numFmtId="167" fontId="14" fillId="0" borderId="32" xfId="0" applyNumberFormat="1" applyFont="1" applyBorder="1"/>
    <xf numFmtId="167" fontId="14" fillId="0" borderId="30" xfId="0" applyNumberFormat="1" applyFont="1" applyBorder="1"/>
    <xf numFmtId="167" fontId="14" fillId="0" borderId="21" xfId="0" applyNumberFormat="1" applyFont="1" applyBorder="1"/>
    <xf numFmtId="167" fontId="14" fillId="0" borderId="45" xfId="0" applyNumberFormat="1" applyFont="1" applyBorder="1"/>
    <xf numFmtId="165" fontId="14" fillId="0" borderId="45" xfId="0" applyNumberFormat="1" applyFont="1" applyBorder="1"/>
    <xf numFmtId="165" fontId="14" fillId="0" borderId="46" xfId="0" applyNumberFormat="1" applyFont="1" applyBorder="1"/>
    <xf numFmtId="167" fontId="14" fillId="0" borderId="22" xfId="0" applyNumberFormat="1" applyFont="1" applyBorder="1"/>
    <xf numFmtId="167" fontId="14" fillId="0" borderId="38" xfId="0" applyNumberFormat="1" applyFont="1" applyBorder="1"/>
    <xf numFmtId="0" fontId="14" fillId="0" borderId="45" xfId="0" applyFont="1" applyBorder="1"/>
    <xf numFmtId="3" fontId="14" fillId="0" borderId="27" xfId="0" applyNumberFormat="1" applyFont="1" applyBorder="1"/>
    <xf numFmtId="167" fontId="14" fillId="0" borderId="26" xfId="0" applyNumberFormat="1" applyFont="1" applyBorder="1"/>
    <xf numFmtId="167" fontId="14" fillId="0" borderId="27" xfId="0" applyNumberFormat="1" applyFont="1" applyBorder="1"/>
    <xf numFmtId="165" fontId="14" fillId="0" borderId="27" xfId="0" applyNumberFormat="1" applyFont="1" applyBorder="1"/>
    <xf numFmtId="165" fontId="14" fillId="0" borderId="28" xfId="0" applyNumberFormat="1" applyFont="1" applyBorder="1"/>
    <xf numFmtId="167" fontId="14" fillId="0" borderId="34" xfId="0" applyNumberFormat="1" applyFont="1" applyBorder="1"/>
    <xf numFmtId="167" fontId="14" fillId="0" borderId="37" xfId="0" applyNumberFormat="1" applyFont="1" applyBorder="1"/>
    <xf numFmtId="167" fontId="14" fillId="0" borderId="47" xfId="0" applyNumberFormat="1" applyFont="1" applyBorder="1"/>
    <xf numFmtId="3" fontId="14" fillId="0" borderId="47" xfId="0" applyNumberFormat="1" applyFont="1" applyBorder="1"/>
    <xf numFmtId="165" fontId="14" fillId="0" borderId="48" xfId="0" applyNumberFormat="1" applyFont="1" applyBorder="1"/>
    <xf numFmtId="165" fontId="16" fillId="0" borderId="41" xfId="0" applyNumberFormat="1" applyFont="1" applyBorder="1"/>
    <xf numFmtId="165" fontId="16" fillId="0" borderId="42" xfId="0" applyNumberFormat="1" applyFont="1" applyBorder="1"/>
    <xf numFmtId="165" fontId="16" fillId="0" borderId="29" xfId="0" applyNumberFormat="1" applyFont="1" applyBorder="1"/>
    <xf numFmtId="165" fontId="16" fillId="0" borderId="5" xfId="0" applyNumberFormat="1" applyFont="1" applyBorder="1"/>
    <xf numFmtId="165" fontId="16" fillId="0" borderId="30" xfId="0" applyNumberFormat="1" applyFont="1" applyBorder="1"/>
    <xf numFmtId="165" fontId="16" fillId="0" borderId="34" xfId="0" applyNumberFormat="1" applyFont="1" applyBorder="1"/>
    <xf numFmtId="165" fontId="16" fillId="0" borderId="38" xfId="0" applyNumberFormat="1" applyFont="1" applyBorder="1"/>
    <xf numFmtId="165" fontId="16" fillId="0" borderId="39" xfId="0" applyNumberFormat="1" applyFont="1" applyBorder="1"/>
    <xf numFmtId="165" fontId="16" fillId="0" borderId="49" xfId="0" applyNumberFormat="1" applyFont="1" applyBorder="1"/>
    <xf numFmtId="165" fontId="16" fillId="0" borderId="45" xfId="0" applyNumberFormat="1" applyFont="1" applyBorder="1"/>
    <xf numFmtId="165" fontId="16" fillId="0" borderId="46" xfId="0" applyNumberFormat="1" applyFont="1" applyBorder="1"/>
    <xf numFmtId="3" fontId="14" fillId="0" borderId="50" xfId="0" applyNumberFormat="1" applyFont="1" applyBorder="1"/>
    <xf numFmtId="3" fontId="14" fillId="0" borderId="51" xfId="0" applyNumberFormat="1" applyFont="1" applyBorder="1"/>
    <xf numFmtId="165" fontId="14" fillId="0" borderId="51" xfId="0" applyNumberFormat="1" applyFont="1" applyBorder="1"/>
    <xf numFmtId="165" fontId="14" fillId="0" borderId="52" xfId="0" applyNumberFormat="1" applyFont="1" applyBorder="1"/>
    <xf numFmtId="0" fontId="14" fillId="0" borderId="56" xfId="0" applyFont="1" applyBorder="1" applyAlignment="1">
      <alignment horizontal="center" vertical="center" wrapText="1"/>
    </xf>
    <xf numFmtId="0" fontId="14" fillId="0" borderId="57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166" fontId="14" fillId="0" borderId="30" xfId="0" applyNumberFormat="1" applyFont="1" applyBorder="1"/>
    <xf numFmtId="166" fontId="14" fillId="0" borderId="33" xfId="0" applyNumberFormat="1" applyFont="1" applyBorder="1"/>
    <xf numFmtId="166" fontId="14" fillId="0" borderId="38" xfId="0" applyNumberFormat="1" applyFont="1" applyBorder="1"/>
    <xf numFmtId="166" fontId="14" fillId="0" borderId="40" xfId="0" applyNumberFormat="1" applyFont="1" applyBorder="1"/>
    <xf numFmtId="166" fontId="14" fillId="0" borderId="41" xfId="0" applyNumberFormat="1" applyFont="1" applyBorder="1"/>
    <xf numFmtId="166" fontId="14" fillId="0" borderId="21" xfId="0" applyNumberFormat="1" applyFont="1" applyBorder="1"/>
    <xf numFmtId="166" fontId="14" fillId="0" borderId="45" xfId="0" applyNumberFormat="1" applyFont="1" applyBorder="1"/>
    <xf numFmtId="166" fontId="14" fillId="0" borderId="26" xfId="0" applyNumberFormat="1" applyFont="1" applyBorder="1"/>
    <xf numFmtId="166" fontId="14" fillId="0" borderId="27" xfId="0" applyNumberFormat="1" applyFont="1" applyBorder="1"/>
    <xf numFmtId="167" fontId="14" fillId="0" borderId="33" xfId="0" applyNumberFormat="1" applyFont="1" applyBorder="1"/>
    <xf numFmtId="169" fontId="14" fillId="0" borderId="41" xfId="2" applyNumberFormat="1" applyFont="1" applyBorder="1"/>
    <xf numFmtId="169" fontId="14" fillId="0" borderId="30" xfId="2" applyNumberFormat="1" applyFont="1" applyBorder="1"/>
    <xf numFmtId="170" fontId="14" fillId="0" borderId="40" xfId="2" applyNumberFormat="1" applyFont="1" applyBorder="1"/>
    <xf numFmtId="170" fontId="14" fillId="0" borderId="41" xfId="2" applyNumberFormat="1" applyFont="1" applyBorder="1"/>
    <xf numFmtId="170" fontId="14" fillId="0" borderId="32" xfId="2" applyNumberFormat="1" applyFont="1" applyBorder="1"/>
    <xf numFmtId="170" fontId="14" fillId="0" borderId="30" xfId="2" applyNumberFormat="1" applyFont="1" applyBorder="1"/>
    <xf numFmtId="170" fontId="14" fillId="0" borderId="50" xfId="2" applyNumberFormat="1" applyFont="1" applyBorder="1"/>
    <xf numFmtId="170" fontId="14" fillId="0" borderId="51" xfId="2" applyNumberFormat="1" applyFont="1" applyBorder="1"/>
    <xf numFmtId="169" fontId="14" fillId="0" borderId="38" xfId="2" applyNumberFormat="1" applyFont="1" applyBorder="1"/>
    <xf numFmtId="169" fontId="14" fillId="0" borderId="45" xfId="2" applyNumberFormat="1" applyFont="1" applyBorder="1"/>
    <xf numFmtId="169" fontId="14" fillId="0" borderId="27" xfId="2" applyNumberFormat="1" applyFont="1" applyBorder="1"/>
    <xf numFmtId="169" fontId="14" fillId="0" borderId="30" xfId="0" applyNumberFormat="1" applyFont="1" applyBorder="1"/>
    <xf numFmtId="169" fontId="14" fillId="0" borderId="38" xfId="0" applyNumberFormat="1" applyFont="1" applyBorder="1"/>
    <xf numFmtId="169" fontId="14" fillId="0" borderId="41" xfId="0" applyNumberFormat="1" applyFont="1" applyBorder="1"/>
    <xf numFmtId="167" fontId="16" fillId="0" borderId="40" xfId="0" applyNumberFormat="1" applyFont="1" applyBorder="1"/>
    <xf numFmtId="167" fontId="16" fillId="0" borderId="41" xfId="0" applyNumberFormat="1" applyFont="1" applyBorder="1"/>
    <xf numFmtId="169" fontId="16" fillId="0" borderId="41" xfId="0" applyNumberFormat="1" applyFont="1" applyBorder="1"/>
    <xf numFmtId="167" fontId="16" fillId="0" borderId="32" xfId="0" applyNumberFormat="1" applyFont="1" applyBorder="1"/>
    <xf numFmtId="167" fontId="16" fillId="0" borderId="30" xfId="0" applyNumberFormat="1" applyFont="1" applyBorder="1"/>
    <xf numFmtId="169" fontId="16" fillId="0" borderId="30" xfId="0" applyNumberFormat="1" applyFont="1" applyBorder="1"/>
    <xf numFmtId="167" fontId="16" fillId="0" borderId="37" xfId="0" applyNumberFormat="1" applyFont="1" applyBorder="1"/>
    <xf numFmtId="167" fontId="16" fillId="0" borderId="38" xfId="0" applyNumberFormat="1" applyFont="1" applyBorder="1"/>
    <xf numFmtId="169" fontId="16" fillId="0" borderId="38" xfId="0" applyNumberFormat="1" applyFont="1" applyBorder="1"/>
    <xf numFmtId="170" fontId="14" fillId="0" borderId="40" xfId="0" applyNumberFormat="1" applyFont="1" applyBorder="1"/>
    <xf numFmtId="170" fontId="14" fillId="0" borderId="41" xfId="0" applyNumberFormat="1" applyFont="1" applyBorder="1"/>
    <xf numFmtId="170" fontId="14" fillId="0" borderId="32" xfId="0" applyNumberFormat="1" applyFont="1" applyBorder="1"/>
    <xf numFmtId="170" fontId="14" fillId="0" borderId="30" xfId="0" applyNumberFormat="1" applyFont="1" applyBorder="1"/>
    <xf numFmtId="170" fontId="14" fillId="0" borderId="50" xfId="0" applyNumberFormat="1" applyFont="1" applyBorder="1"/>
    <xf numFmtId="170" fontId="14" fillId="0" borderId="51" xfId="0" applyNumberFormat="1" applyFont="1" applyBorder="1"/>
    <xf numFmtId="167" fontId="18" fillId="0" borderId="37" xfId="0" applyNumberFormat="1" applyFont="1" applyBorder="1"/>
    <xf numFmtId="167" fontId="18" fillId="0" borderId="38" xfId="0" applyNumberFormat="1" applyFont="1" applyBorder="1"/>
    <xf numFmtId="169" fontId="18" fillId="0" borderId="30" xfId="0" applyNumberFormat="1" applyFont="1" applyBorder="1"/>
    <xf numFmtId="169" fontId="18" fillId="0" borderId="38" xfId="0" applyNumberFormat="1" applyFont="1" applyBorder="1"/>
    <xf numFmtId="167" fontId="18" fillId="0" borderId="0" xfId="0" applyNumberFormat="1" applyFont="1"/>
    <xf numFmtId="165" fontId="14" fillId="0" borderId="0" xfId="0" applyNumberFormat="1" applyFont="1"/>
    <xf numFmtId="167" fontId="14" fillId="0" borderId="0" xfId="0" applyNumberFormat="1" applyFont="1"/>
    <xf numFmtId="3" fontId="14" fillId="0" borderId="0" xfId="0" applyNumberFormat="1" applyFont="1"/>
    <xf numFmtId="169" fontId="14" fillId="0" borderId="45" xfId="0" applyNumberFormat="1" applyFont="1" applyBorder="1"/>
    <xf numFmtId="167" fontId="18" fillId="0" borderId="45" xfId="0" applyNumberFormat="1" applyFont="1" applyBorder="1"/>
    <xf numFmtId="169" fontId="17" fillId="0" borderId="38" xfId="2" applyNumberFormat="1" applyFont="1" applyBorder="1"/>
    <xf numFmtId="169" fontId="16" fillId="0" borderId="41" xfId="2" applyNumberFormat="1" applyFont="1" applyBorder="1"/>
    <xf numFmtId="169" fontId="16" fillId="0" borderId="30" xfId="2" applyNumberFormat="1" applyFont="1" applyBorder="1"/>
    <xf numFmtId="169" fontId="16" fillId="0" borderId="38" xfId="2" applyNumberFormat="1" applyFont="1" applyBorder="1"/>
    <xf numFmtId="1" fontId="14" fillId="0" borderId="0" xfId="0" applyNumberFormat="1" applyFont="1"/>
    <xf numFmtId="0" fontId="14" fillId="0" borderId="58" xfId="0" applyFont="1" applyBorder="1" applyAlignment="1">
      <alignment horizontal="center" wrapText="1"/>
    </xf>
    <xf numFmtId="1" fontId="17" fillId="0" borderId="0" xfId="0" applyNumberFormat="1" applyFont="1"/>
    <xf numFmtId="0" fontId="16" fillId="0" borderId="0" xfId="0" applyFont="1"/>
    <xf numFmtId="167" fontId="18" fillId="0" borderId="49" xfId="0" applyNumberFormat="1" applyFont="1" applyBorder="1"/>
    <xf numFmtId="169" fontId="14" fillId="0" borderId="32" xfId="2" applyNumberFormat="1" applyFont="1" applyBorder="1"/>
    <xf numFmtId="169" fontId="17" fillId="0" borderId="37" xfId="2" applyNumberFormat="1" applyFont="1" applyBorder="1"/>
    <xf numFmtId="169" fontId="14" fillId="0" borderId="40" xfId="2" applyNumberFormat="1" applyFont="1" applyBorder="1"/>
    <xf numFmtId="169" fontId="14" fillId="0" borderId="37" xfId="2" applyNumberFormat="1" applyFont="1" applyBorder="1"/>
    <xf numFmtId="169" fontId="16" fillId="0" borderId="40" xfId="2" applyNumberFormat="1" applyFont="1" applyBorder="1"/>
    <xf numFmtId="169" fontId="16" fillId="0" borderId="32" xfId="2" applyNumberFormat="1" applyFont="1" applyBorder="1"/>
    <xf numFmtId="169" fontId="16" fillId="0" borderId="37" xfId="2" applyNumberFormat="1" applyFont="1" applyBorder="1"/>
    <xf numFmtId="169" fontId="14" fillId="0" borderId="32" xfId="0" applyNumberFormat="1" applyFont="1" applyBorder="1"/>
    <xf numFmtId="169" fontId="14" fillId="0" borderId="37" xfId="0" applyNumberFormat="1" applyFont="1" applyBorder="1"/>
    <xf numFmtId="169" fontId="18" fillId="0" borderId="37" xfId="2" applyNumberFormat="1" applyFont="1" applyBorder="1"/>
    <xf numFmtId="169" fontId="18" fillId="0" borderId="38" xfId="2" applyNumberFormat="1" applyFont="1" applyBorder="1"/>
    <xf numFmtId="169" fontId="19" fillId="0" borderId="41" xfId="2" applyNumberFormat="1" applyFont="1" applyBorder="1"/>
    <xf numFmtId="169" fontId="19" fillId="0" borderId="30" xfId="2" applyNumberFormat="1" applyFont="1" applyBorder="1"/>
    <xf numFmtId="169" fontId="19" fillId="0" borderId="38" xfId="2" applyNumberFormat="1" applyFont="1" applyBorder="1"/>
    <xf numFmtId="169" fontId="18" fillId="0" borderId="41" xfId="2" applyNumberFormat="1" applyFont="1" applyBorder="1"/>
    <xf numFmtId="169" fontId="18" fillId="0" borderId="30" xfId="2" applyNumberFormat="1" applyFont="1" applyBorder="1"/>
    <xf numFmtId="9" fontId="14" fillId="0" borderId="51" xfId="0" applyNumberFormat="1" applyFont="1" applyBorder="1"/>
    <xf numFmtId="0" fontId="18" fillId="0" borderId="26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169" fontId="18" fillId="0" borderId="32" xfId="2" applyNumberFormat="1" applyFont="1" applyBorder="1"/>
    <xf numFmtId="165" fontId="18" fillId="0" borderId="30" xfId="0" applyNumberFormat="1" applyFont="1" applyBorder="1"/>
    <xf numFmtId="165" fontId="18" fillId="0" borderId="38" xfId="0" applyNumberFormat="1" applyFont="1" applyBorder="1"/>
    <xf numFmtId="169" fontId="18" fillId="0" borderId="40" xfId="2" applyNumberFormat="1" applyFont="1" applyBorder="1"/>
    <xf numFmtId="165" fontId="18" fillId="0" borderId="41" xfId="0" applyNumberFormat="1" applyFont="1" applyBorder="1"/>
    <xf numFmtId="165" fontId="18" fillId="0" borderId="34" xfId="0" applyNumberFormat="1" applyFont="1" applyBorder="1"/>
    <xf numFmtId="165" fontId="18" fillId="0" borderId="39" xfId="0" applyNumberFormat="1" applyFont="1" applyBorder="1"/>
    <xf numFmtId="169" fontId="19" fillId="0" borderId="40" xfId="2" applyNumberFormat="1" applyFont="1" applyBorder="1"/>
    <xf numFmtId="169" fontId="19" fillId="0" borderId="32" xfId="2" applyNumberFormat="1" applyFont="1" applyBorder="1"/>
    <xf numFmtId="169" fontId="19" fillId="0" borderId="37" xfId="2" applyNumberFormat="1" applyFont="1" applyBorder="1"/>
    <xf numFmtId="170" fontId="18" fillId="0" borderId="40" xfId="0" applyNumberFormat="1" applyFont="1" applyBorder="1"/>
    <xf numFmtId="170" fontId="18" fillId="0" borderId="41" xfId="0" applyNumberFormat="1" applyFont="1" applyBorder="1"/>
    <xf numFmtId="165" fontId="18" fillId="0" borderId="42" xfId="0" applyNumberFormat="1" applyFont="1" applyBorder="1"/>
    <xf numFmtId="170" fontId="18" fillId="0" borderId="32" xfId="0" applyNumberFormat="1" applyFont="1" applyBorder="1"/>
    <xf numFmtId="170" fontId="18" fillId="0" borderId="30" xfId="0" applyNumberFormat="1" applyFont="1" applyBorder="1"/>
    <xf numFmtId="170" fontId="18" fillId="0" borderId="50" xfId="0" applyNumberFormat="1" applyFont="1" applyBorder="1"/>
    <xf numFmtId="170" fontId="18" fillId="0" borderId="51" xfId="0" applyNumberFormat="1" applyFont="1" applyBorder="1"/>
    <xf numFmtId="165" fontId="18" fillId="0" borderId="51" xfId="0" applyNumberFormat="1" applyFont="1" applyBorder="1"/>
    <xf numFmtId="165" fontId="18" fillId="0" borderId="52" xfId="0" applyNumberFormat="1" applyFont="1" applyBorder="1"/>
    <xf numFmtId="0" fontId="14" fillId="0" borderId="22" xfId="0" applyFont="1" applyBorder="1" applyAlignment="1">
      <alignment horizontal="center"/>
    </xf>
    <xf numFmtId="0" fontId="18" fillId="0" borderId="2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167" fontId="18" fillId="0" borderId="54" xfId="0" applyNumberFormat="1" applyFont="1" applyBorder="1"/>
    <xf numFmtId="0" fontId="18" fillId="0" borderId="36" xfId="0" applyFont="1" applyBorder="1"/>
    <xf numFmtId="165" fontId="18" fillId="0" borderId="36" xfId="0" applyNumberFormat="1" applyFont="1" applyBorder="1"/>
    <xf numFmtId="165" fontId="18" fillId="0" borderId="55" xfId="0" applyNumberFormat="1" applyFont="1" applyBorder="1"/>
    <xf numFmtId="167" fontId="18" fillId="0" borderId="29" xfId="0" applyNumberFormat="1" applyFont="1" applyBorder="1"/>
    <xf numFmtId="0" fontId="18" fillId="0" borderId="0" xfId="0" applyFont="1"/>
    <xf numFmtId="165" fontId="18" fillId="0" borderId="0" xfId="0" applyNumberFormat="1" applyFont="1"/>
    <xf numFmtId="165" fontId="18" fillId="0" borderId="5" xfId="0" applyNumberFormat="1" applyFont="1" applyBorder="1"/>
    <xf numFmtId="166" fontId="19" fillId="0" borderId="0" xfId="0" applyNumberFormat="1" applyFont="1"/>
    <xf numFmtId="1" fontId="18" fillId="0" borderId="0" xfId="0" applyNumberFormat="1" applyFont="1"/>
    <xf numFmtId="1" fontId="18" fillId="0" borderId="45" xfId="0" applyNumberFormat="1" applyFont="1" applyBorder="1"/>
    <xf numFmtId="165" fontId="18" fillId="0" borderId="45" xfId="0" applyNumberFormat="1" applyFont="1" applyBorder="1"/>
    <xf numFmtId="165" fontId="18" fillId="0" borderId="46" xfId="0" applyNumberFormat="1" applyFont="1" applyBorder="1"/>
    <xf numFmtId="165" fontId="18" fillId="0" borderId="27" xfId="0" applyNumberFormat="1" applyFont="1" applyBorder="1"/>
    <xf numFmtId="165" fontId="18" fillId="0" borderId="28" xfId="0" applyNumberFormat="1" applyFont="1" applyBorder="1"/>
    <xf numFmtId="169" fontId="18" fillId="0" borderId="32" xfId="0" applyNumberFormat="1" applyFont="1" applyBorder="1"/>
    <xf numFmtId="165" fontId="19" fillId="0" borderId="28" xfId="0" applyNumberFormat="1" applyFont="1" applyBorder="1"/>
    <xf numFmtId="165" fontId="19" fillId="0" borderId="34" xfId="0" applyNumberFormat="1" applyFont="1" applyBorder="1"/>
    <xf numFmtId="169" fontId="18" fillId="0" borderId="37" xfId="0" applyNumberFormat="1" applyFont="1" applyBorder="1"/>
    <xf numFmtId="165" fontId="19" fillId="0" borderId="39" xfId="0" applyNumberFormat="1" applyFont="1" applyBorder="1"/>
    <xf numFmtId="170" fontId="18" fillId="0" borderId="40" xfId="2" applyNumberFormat="1" applyFont="1" applyBorder="1"/>
    <xf numFmtId="170" fontId="18" fillId="0" borderId="41" xfId="2" applyNumberFormat="1" applyFont="1" applyBorder="1"/>
    <xf numFmtId="170" fontId="18" fillId="0" borderId="32" xfId="2" applyNumberFormat="1" applyFont="1" applyBorder="1"/>
    <xf numFmtId="170" fontId="18" fillId="0" borderId="30" xfId="2" applyNumberFormat="1" applyFont="1" applyBorder="1"/>
    <xf numFmtId="170" fontId="18" fillId="0" borderId="50" xfId="2" applyNumberFormat="1" applyFont="1" applyBorder="1"/>
    <xf numFmtId="170" fontId="18" fillId="0" borderId="51" xfId="2" applyNumberFormat="1" applyFont="1" applyBorder="1"/>
    <xf numFmtId="165" fontId="16" fillId="0" borderId="0" xfId="0" applyNumberFormat="1" applyFont="1"/>
    <xf numFmtId="4" fontId="14" fillId="0" borderId="29" xfId="0" applyNumberFormat="1" applyFont="1" applyBorder="1"/>
    <xf numFmtId="0" fontId="14" fillId="0" borderId="22" xfId="0" applyFont="1" applyBorder="1" applyAlignment="1">
      <alignment horizontal="center" vertical="center"/>
    </xf>
    <xf numFmtId="0" fontId="14" fillId="0" borderId="62" xfId="0" applyFont="1" applyBorder="1"/>
    <xf numFmtId="49" fontId="14" fillId="0" borderId="31" xfId="0" applyNumberFormat="1" applyFont="1" applyBorder="1" applyAlignment="1">
      <alignment horizontal="center" vertical="center"/>
    </xf>
    <xf numFmtId="167" fontId="14" fillId="0" borderId="65" xfId="0" applyNumberFormat="1" applyFont="1" applyBorder="1"/>
    <xf numFmtId="167" fontId="14" fillId="0" borderId="43" xfId="0" applyNumberFormat="1" applyFont="1" applyBorder="1"/>
    <xf numFmtId="167" fontId="14" fillId="0" borderId="56" xfId="0" applyNumberFormat="1" applyFont="1" applyBorder="1"/>
    <xf numFmtId="170" fontId="14" fillId="0" borderId="43" xfId="2" applyNumberFormat="1" applyFont="1" applyBorder="1"/>
    <xf numFmtId="170" fontId="14" fillId="0" borderId="33" xfId="2" applyNumberFormat="1" applyFont="1" applyBorder="1"/>
    <xf numFmtId="170" fontId="14" fillId="0" borderId="53" xfId="2" applyNumberFormat="1" applyFont="1" applyBorder="1"/>
    <xf numFmtId="0" fontId="1" fillId="0" borderId="0" xfId="0" applyFont="1" applyAlignment="1">
      <alignment horizontal="center" vertical="center"/>
    </xf>
    <xf numFmtId="165" fontId="0" fillId="0" borderId="0" xfId="3" applyNumberFormat="1" applyFont="1"/>
    <xf numFmtId="0" fontId="8" fillId="0" borderId="0" xfId="1" applyFill="1"/>
    <xf numFmtId="0" fontId="2" fillId="0" borderId="1" xfId="0" applyFont="1" applyBorder="1"/>
    <xf numFmtId="164" fontId="3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1" fontId="3" fillId="0" borderId="4" xfId="0" applyNumberFormat="1" applyFont="1" applyBorder="1" applyAlignment="1">
      <alignment horizontal="right" vertical="center"/>
    </xf>
    <xf numFmtId="0" fontId="2" fillId="0" borderId="8" xfId="0" applyFont="1" applyBorder="1"/>
    <xf numFmtId="164" fontId="3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right" vertical="center"/>
    </xf>
    <xf numFmtId="165" fontId="3" fillId="0" borderId="4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right" vertical="center"/>
    </xf>
    <xf numFmtId="3" fontId="10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 wrapText="1"/>
    </xf>
    <xf numFmtId="2" fontId="10" fillId="0" borderId="4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1" fillId="0" borderId="4" xfId="0" applyFont="1" applyBorder="1" applyAlignment="1">
      <alignment horizontal="center" vertical="center" wrapText="1"/>
    </xf>
    <xf numFmtId="3" fontId="11" fillId="0" borderId="4" xfId="0" applyNumberFormat="1" applyFont="1" applyBorder="1" applyAlignment="1">
      <alignment horizontal="right" vertical="center"/>
    </xf>
    <xf numFmtId="165" fontId="11" fillId="0" borderId="4" xfId="0" applyNumberFormat="1" applyFont="1" applyBorder="1" applyAlignment="1">
      <alignment horizontal="right" vertical="center"/>
    </xf>
    <xf numFmtId="2" fontId="11" fillId="0" borderId="4" xfId="0" applyNumberFormat="1" applyFont="1" applyBorder="1" applyAlignment="1">
      <alignment horizontal="right" vertical="center"/>
    </xf>
    <xf numFmtId="2" fontId="11" fillId="0" borderId="4" xfId="0" applyNumberFormat="1" applyFont="1" applyBorder="1" applyAlignment="1">
      <alignment horizontal="center" vertical="center" wrapText="1"/>
    </xf>
    <xf numFmtId="0" fontId="2" fillId="0" borderId="3" xfId="0" applyFont="1" applyBorder="1"/>
    <xf numFmtId="0" fontId="3" fillId="0" borderId="5" xfId="0" applyFont="1" applyBorder="1" applyAlignment="1">
      <alignment horizontal="center" vertical="center" wrapText="1"/>
    </xf>
    <xf numFmtId="164" fontId="22" fillId="0" borderId="14" xfId="0" applyNumberFormat="1" applyFont="1" applyBorder="1" applyAlignment="1">
      <alignment horizontal="center" vertical="center"/>
    </xf>
    <xf numFmtId="164" fontId="22" fillId="0" borderId="15" xfId="0" applyNumberFormat="1" applyFont="1" applyBorder="1" applyAlignment="1">
      <alignment horizontal="center" vertical="center"/>
    </xf>
    <xf numFmtId="9" fontId="11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23" fillId="0" borderId="0" xfId="0" applyFont="1"/>
    <xf numFmtId="49" fontId="23" fillId="0" borderId="1" xfId="0" applyNumberFormat="1" applyFont="1" applyBorder="1" applyAlignment="1">
      <alignment horizontal="center" vertical="center"/>
    </xf>
    <xf numFmtId="0" fontId="23" fillId="0" borderId="66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" fillId="0" borderId="66" xfId="0" applyFont="1" applyBorder="1" applyAlignment="1">
      <alignment wrapText="1"/>
    </xf>
    <xf numFmtId="0" fontId="3" fillId="0" borderId="30" xfId="0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165" fontId="3" fillId="0" borderId="30" xfId="0" applyNumberFormat="1" applyFont="1" applyBorder="1" applyAlignment="1">
      <alignment horizontal="right" vertical="center"/>
    </xf>
    <xf numFmtId="2" fontId="3" fillId="0" borderId="30" xfId="0" applyNumberFormat="1" applyFont="1" applyBorder="1" applyAlignment="1">
      <alignment horizontal="right" vertical="center"/>
    </xf>
    <xf numFmtId="165" fontId="3" fillId="0" borderId="30" xfId="0" applyNumberFormat="1" applyFont="1" applyBorder="1" applyAlignment="1">
      <alignment horizontal="right" vertical="center" wrapText="1"/>
    </xf>
    <xf numFmtId="0" fontId="2" fillId="0" borderId="30" xfId="0" applyFont="1" applyBorder="1"/>
    <xf numFmtId="10" fontId="24" fillId="0" borderId="30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14" fillId="0" borderId="55" xfId="0" applyFont="1" applyBorder="1" applyAlignment="1">
      <alignment horizontal="center"/>
    </xf>
    <xf numFmtId="0" fontId="14" fillId="0" borderId="59" xfId="0" applyFont="1" applyBorder="1" applyAlignment="1">
      <alignment horizontal="center"/>
    </xf>
    <xf numFmtId="0" fontId="14" fillId="0" borderId="60" xfId="0" applyFont="1" applyBorder="1" applyAlignment="1">
      <alignment horizontal="center"/>
    </xf>
    <xf numFmtId="0" fontId="14" fillId="0" borderId="61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19" xfId="0" applyFont="1" applyBorder="1" applyAlignment="1">
      <alignment horizontal="center" wrapText="1"/>
    </xf>
    <xf numFmtId="0" fontId="18" fillId="0" borderId="20" xfId="0" applyFont="1" applyBorder="1" applyAlignment="1">
      <alignment horizontal="center" wrapText="1"/>
    </xf>
    <xf numFmtId="0" fontId="18" fillId="0" borderId="9" xfId="0" applyFont="1" applyBorder="1" applyAlignment="1">
      <alignment horizontal="center" wrapText="1"/>
    </xf>
    <xf numFmtId="0" fontId="14" fillId="0" borderId="6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14" fillId="0" borderId="64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8" fillId="0" borderId="19" xfId="0" applyFont="1" applyBorder="1" applyAlignment="1">
      <alignment horizontal="center"/>
    </xf>
    <xf numFmtId="0" fontId="18" fillId="0" borderId="20" xfId="0" applyFont="1" applyBorder="1" applyAlignment="1">
      <alignment horizontal="center"/>
    </xf>
    <xf numFmtId="0" fontId="18" fillId="0" borderId="9" xfId="0" applyFont="1" applyBorder="1" applyAlignment="1">
      <alignment horizontal="center"/>
    </xf>
  </cellXfs>
  <cellStyles count="4">
    <cellStyle name="Comma" xfId="2" builtinId="3"/>
    <cellStyle name="Hyperlink" xfId="1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91</xdr:row>
          <xdr:rowOff>28575</xdr:rowOff>
        </xdr:from>
        <xdr:to>
          <xdr:col>15</xdr:col>
          <xdr:colOff>666750</xdr:colOff>
          <xdr:row>138</xdr:row>
          <xdr:rowOff>114300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92</xdr:row>
          <xdr:rowOff>66675</xdr:rowOff>
        </xdr:from>
        <xdr:to>
          <xdr:col>19</xdr:col>
          <xdr:colOff>523875</xdr:colOff>
          <xdr:row>130</xdr:row>
          <xdr:rowOff>171450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2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161925</xdr:colOff>
          <xdr:row>56</xdr:row>
          <xdr:rowOff>142875</xdr:rowOff>
        </xdr:from>
        <xdr:to>
          <xdr:col>17</xdr:col>
          <xdr:colOff>180975</xdr:colOff>
          <xdr:row>125</xdr:row>
          <xdr:rowOff>171450</xdr:rowOff>
        </xdr:to>
        <xdr:sp macro="" textlink="">
          <xdr:nvSpPr>
            <xdr:cNvPr id="4100" name="Object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3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90</xdr:row>
          <xdr:rowOff>76200</xdr:rowOff>
        </xdr:from>
        <xdr:to>
          <xdr:col>10</xdr:col>
          <xdr:colOff>609600</xdr:colOff>
          <xdr:row>161</xdr:row>
          <xdr:rowOff>85725</xdr:rowOff>
        </xdr:to>
        <xdr:sp macro="" textlink="">
          <xdr:nvSpPr>
            <xdr:cNvPr id="5122" name="Object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4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90</xdr:row>
          <xdr:rowOff>171450</xdr:rowOff>
        </xdr:from>
        <xdr:to>
          <xdr:col>11</xdr:col>
          <xdr:colOff>466725</xdr:colOff>
          <xdr:row>115</xdr:row>
          <xdr:rowOff>142875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5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94</xdr:row>
          <xdr:rowOff>0</xdr:rowOff>
        </xdr:from>
        <xdr:to>
          <xdr:col>8</xdr:col>
          <xdr:colOff>47625</xdr:colOff>
          <xdr:row>110</xdr:row>
          <xdr:rowOff>95250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6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92</xdr:row>
          <xdr:rowOff>0</xdr:rowOff>
        </xdr:from>
        <xdr:to>
          <xdr:col>9</xdr:col>
          <xdr:colOff>504825</xdr:colOff>
          <xdr:row>108</xdr:row>
          <xdr:rowOff>85725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7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84</xdr:row>
          <xdr:rowOff>0</xdr:rowOff>
        </xdr:from>
        <xdr:to>
          <xdr:col>15</xdr:col>
          <xdr:colOff>466725</xdr:colOff>
          <xdr:row>131</xdr:row>
          <xdr:rowOff>19050</xdr:rowOff>
        </xdr:to>
        <xdr:sp macro="" textlink="">
          <xdr:nvSpPr>
            <xdr:cNvPr id="10241" name="Object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8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82</xdr:row>
          <xdr:rowOff>152400</xdr:rowOff>
        </xdr:from>
        <xdr:to>
          <xdr:col>11</xdr:col>
          <xdr:colOff>533400</xdr:colOff>
          <xdr:row>141</xdr:row>
          <xdr:rowOff>76200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9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package" Target="../embeddings/Microsoft_Word_Document1.docx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3.emf"/><Relationship Id="rId4" Type="http://schemas.openxmlformats.org/officeDocument/2006/relationships/package" Target="../embeddings/Microsoft_Word_Document2.docx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4.emf"/><Relationship Id="rId4" Type="http://schemas.openxmlformats.org/officeDocument/2006/relationships/package" Target="../embeddings/Microsoft_Word_Document3.docx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5.emf"/><Relationship Id="rId4" Type="http://schemas.openxmlformats.org/officeDocument/2006/relationships/package" Target="../embeddings/Microsoft_Word_Document4.docx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6.emf"/><Relationship Id="rId4" Type="http://schemas.openxmlformats.org/officeDocument/2006/relationships/package" Target="../embeddings/Microsoft_Word_Document5.docx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7.emf"/><Relationship Id="rId4" Type="http://schemas.openxmlformats.org/officeDocument/2006/relationships/package" Target="../embeddings/Microsoft_Word_Document6.docx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8.emf"/><Relationship Id="rId4" Type="http://schemas.openxmlformats.org/officeDocument/2006/relationships/package" Target="../embeddings/Microsoft_Word_Document7.docx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5" Type="http://schemas.openxmlformats.org/officeDocument/2006/relationships/image" Target="../media/image9.emf"/><Relationship Id="rId4" Type="http://schemas.openxmlformats.org/officeDocument/2006/relationships/package" Target="../embeddings/Microsoft_Word_Document8.doc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5DC5D-7F09-4633-A293-299FE2B719A2}">
  <dimension ref="A1:K15"/>
  <sheetViews>
    <sheetView workbookViewId="0">
      <selection activeCell="A5" sqref="A5:K5"/>
    </sheetView>
  </sheetViews>
  <sheetFormatPr defaultRowHeight="15" x14ac:dyDescent="0.25"/>
  <sheetData>
    <row r="1" spans="1:11" ht="21" x14ac:dyDescent="0.35">
      <c r="A1" s="297" t="s">
        <v>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</row>
    <row r="2" spans="1:11" ht="18.75" x14ac:dyDescent="0.25">
      <c r="A2" s="298" t="s">
        <v>211</v>
      </c>
      <c r="B2" s="298"/>
      <c r="C2" s="298"/>
      <c r="D2" s="298"/>
      <c r="E2" s="298"/>
      <c r="F2" s="298"/>
      <c r="G2" s="298"/>
      <c r="H2" s="298"/>
      <c r="I2" s="298"/>
      <c r="J2" s="298"/>
      <c r="K2" s="298"/>
    </row>
    <row r="3" spans="1:11" ht="18.75" x14ac:dyDescent="0.25">
      <c r="A3" s="299" t="s">
        <v>4</v>
      </c>
      <c r="B3" s="299"/>
      <c r="C3" s="299"/>
      <c r="D3" s="299"/>
      <c r="E3" s="299"/>
      <c r="F3" s="299"/>
      <c r="G3" s="299"/>
      <c r="H3" s="299"/>
      <c r="I3" s="299"/>
      <c r="J3" s="299"/>
      <c r="K3" s="299"/>
    </row>
    <row r="5" spans="1:11" ht="21" x14ac:dyDescent="0.35">
      <c r="A5" s="297" t="s">
        <v>5</v>
      </c>
      <c r="B5" s="297"/>
      <c r="C5" s="297"/>
      <c r="D5" s="297"/>
      <c r="E5" s="297"/>
      <c r="F5" s="297"/>
      <c r="G5" s="297"/>
      <c r="H5" s="297"/>
      <c r="I5" s="297"/>
      <c r="J5" s="297"/>
      <c r="K5" s="297"/>
    </row>
    <row r="7" spans="1:11" x14ac:dyDescent="0.25">
      <c r="A7" s="4" t="s">
        <v>6</v>
      </c>
    </row>
    <row r="8" spans="1:11" x14ac:dyDescent="0.25">
      <c r="A8" s="4" t="s">
        <v>7</v>
      </c>
    </row>
    <row r="9" spans="1:11" x14ac:dyDescent="0.25">
      <c r="A9" s="4" t="s">
        <v>41</v>
      </c>
    </row>
    <row r="10" spans="1:11" x14ac:dyDescent="0.25">
      <c r="A10" s="4" t="s">
        <v>51</v>
      </c>
    </row>
    <row r="11" spans="1:11" x14ac:dyDescent="0.25">
      <c r="A11" s="4" t="s">
        <v>54</v>
      </c>
    </row>
    <row r="12" spans="1:11" x14ac:dyDescent="0.25">
      <c r="A12" s="4" t="s">
        <v>66</v>
      </c>
    </row>
    <row r="13" spans="1:11" x14ac:dyDescent="0.25">
      <c r="A13" s="4" t="s">
        <v>79</v>
      </c>
    </row>
    <row r="14" spans="1:11" x14ac:dyDescent="0.25">
      <c r="A14" s="4" t="s">
        <v>116</v>
      </c>
    </row>
    <row r="15" spans="1:11" x14ac:dyDescent="0.25">
      <c r="A15" s="4" t="s">
        <v>117</v>
      </c>
    </row>
  </sheetData>
  <mergeCells count="4">
    <mergeCell ref="A1:K1"/>
    <mergeCell ref="A2:K2"/>
    <mergeCell ref="A3:K3"/>
    <mergeCell ref="A5:K5"/>
  </mergeCells>
  <hyperlinks>
    <hyperlink ref="A7" location="'Table 1'!_Hlk111537703" display="Table 1: Deriving the labour participation ratio and Wage Ratio for employees, 1939-2023" xr:uid="{9363138F-4976-4DD3-9023-30F4319F9F77}"/>
    <hyperlink ref="A8" location="'Table 2'!_Hlk111537721" display="Table 2: Components of the Wage Ratio, in real terms (2020 dollar values)" xr:uid="{20506156-EB13-4023-BA3C-18D3943D26B3}"/>
    <hyperlink ref="A9" location="'Table 3'!_Hlk111537733" display="Table 3: Wage Ratios by gender Part 1: Employed workers" xr:uid="{12085AD9-12A9-40AF-A15C-6D6FA43D0A0A}"/>
    <hyperlink ref="A10" location="'Table 4'!A1" display="Table 4. Analysis using estimated full-time workers in place of ‘employees’" xr:uid="{BB4738AE-FE31-4B3D-AC4A-34BCE9CA9D7E}"/>
    <hyperlink ref="A11" location="'Table 5'!A1" display="Table 5: Imputation of labour income to the self-employed" xr:uid="{F535F433-5FE7-487F-B756-5ADAE5C7F30E}"/>
    <hyperlink ref="A12" location="'Table 6'!A1" display="Table 6: Aggregating employees and self-employed" xr:uid="{B07A7B9B-89BE-4108-975F-3FC7363504FD}"/>
    <hyperlink ref="A13" location="'Table 7'!A1" display="Table 7: Calculation of the Wage Ratio for various combinations of employees, self-employed and unemployed" xr:uid="{F469BCFE-0181-4134-87A5-C9F54BBDAA64}"/>
    <hyperlink ref="A14" location="'Table 8'!A1" display="Table 8: Industry composition of employment of wage and salary workers, various sources 1947-2020, thousands of employed workers" xr:uid="{EF4A4A99-3385-43DA-B0D5-785EA0A01E15}"/>
    <hyperlink ref="A15" location="'Table 9'!A1" display="Table 9: Distribution of value added between labour and surplus by industry, March years 1947-2021" xr:uid="{501EC9D3-7113-4A45-B384-B2FE430AD4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6EB12-4011-4A99-928B-25448E258399}">
  <sheetPr>
    <pageSetUpPr fitToPage="1"/>
  </sheetPr>
  <dimension ref="A1:U89"/>
  <sheetViews>
    <sheetView workbookViewId="0">
      <pane xSplit="1" ySplit="4" topLeftCell="F31" activePane="bottomRight" state="frozen"/>
      <selection pane="topRight" activeCell="B1" sqref="B1"/>
      <selection pane="bottomLeft" activeCell="A5" sqref="A5"/>
      <selection pane="bottomRight" sqref="A1:Q1"/>
    </sheetView>
  </sheetViews>
  <sheetFormatPr defaultRowHeight="15" x14ac:dyDescent="0.25"/>
  <cols>
    <col min="2" max="2" width="10.28515625" customWidth="1"/>
    <col min="3" max="6" width="9.5703125" customWidth="1"/>
    <col min="7" max="7" width="11.140625" customWidth="1"/>
    <col min="8" max="8" width="9.5703125" customWidth="1"/>
    <col min="9" max="9" width="11.42578125" customWidth="1"/>
    <col min="10" max="12" width="9.5703125" customWidth="1"/>
    <col min="13" max="13" width="10.42578125" customWidth="1"/>
    <col min="14" max="14" width="10.85546875" customWidth="1"/>
    <col min="15" max="15" width="10.140625" customWidth="1"/>
    <col min="16" max="16" width="10.28515625" customWidth="1"/>
    <col min="17" max="17" width="9.5703125" customWidth="1"/>
    <col min="18" max="19" width="9.85546875" style="285" customWidth="1"/>
  </cols>
  <sheetData>
    <row r="1" spans="1:21" ht="15.75" x14ac:dyDescent="0.25">
      <c r="A1" s="300" t="s">
        <v>6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21" ht="16.5" thickBot="1" x14ac:dyDescent="0.3">
      <c r="A2" s="251" t="s">
        <v>53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</row>
    <row r="3" spans="1:21" ht="15.75" thickBot="1" x14ac:dyDescent="0.3">
      <c r="A3" s="252"/>
      <c r="B3" s="253">
        <v>1</v>
      </c>
      <c r="C3" s="253">
        <v>2</v>
      </c>
      <c r="D3" s="253">
        <v>3</v>
      </c>
      <c r="E3" s="253">
        <v>4</v>
      </c>
      <c r="F3" s="253">
        <v>5</v>
      </c>
      <c r="G3" s="253">
        <v>6</v>
      </c>
      <c r="H3" s="253">
        <v>7</v>
      </c>
      <c r="I3" s="253">
        <v>8</v>
      </c>
      <c r="J3" s="253">
        <v>9</v>
      </c>
      <c r="K3" s="253">
        <v>10</v>
      </c>
      <c r="L3" s="253">
        <v>11</v>
      </c>
      <c r="M3" s="253">
        <v>12</v>
      </c>
      <c r="N3" s="253">
        <v>13</v>
      </c>
      <c r="O3" s="253">
        <v>14</v>
      </c>
      <c r="P3" s="253">
        <v>15</v>
      </c>
      <c r="Q3" s="253">
        <v>16</v>
      </c>
      <c r="R3" s="284" t="s">
        <v>199</v>
      </c>
      <c r="S3" s="286" t="s">
        <v>200</v>
      </c>
    </row>
    <row r="4" spans="1:21" ht="84" x14ac:dyDescent="0.25">
      <c r="A4" s="289"/>
      <c r="B4" s="280" t="s">
        <v>195</v>
      </c>
      <c r="C4" s="280" t="s">
        <v>0</v>
      </c>
      <c r="D4" s="280" t="s">
        <v>192</v>
      </c>
      <c r="E4" s="280" t="s">
        <v>1</v>
      </c>
      <c r="F4" s="280" t="s">
        <v>184</v>
      </c>
      <c r="G4" s="280" t="s">
        <v>203</v>
      </c>
      <c r="H4" s="280" t="s">
        <v>204</v>
      </c>
      <c r="I4" s="280" t="s">
        <v>185</v>
      </c>
      <c r="J4" s="280" t="s">
        <v>186</v>
      </c>
      <c r="K4" s="280" t="s">
        <v>193</v>
      </c>
      <c r="L4" s="280" t="s">
        <v>205</v>
      </c>
      <c r="M4" s="280" t="s">
        <v>206</v>
      </c>
      <c r="N4" s="280" t="s">
        <v>187</v>
      </c>
      <c r="O4" s="280" t="s">
        <v>2</v>
      </c>
      <c r="P4" s="280" t="s">
        <v>194</v>
      </c>
      <c r="Q4" s="280" t="s">
        <v>188</v>
      </c>
      <c r="R4" s="287" t="s">
        <v>202</v>
      </c>
      <c r="S4" s="287" t="s">
        <v>201</v>
      </c>
      <c r="U4" s="288"/>
    </row>
    <row r="5" spans="1:21" x14ac:dyDescent="0.25">
      <c r="A5" s="290">
        <v>1939</v>
      </c>
      <c r="B5" s="291">
        <v>1206080.387321502</v>
      </c>
      <c r="C5" s="291">
        <v>562511.97408174095</v>
      </c>
      <c r="D5" s="292">
        <f>C5/B5</f>
        <v>0.46639675099185035</v>
      </c>
      <c r="E5" s="291">
        <v>390.16684175071396</v>
      </c>
      <c r="F5" s="291">
        <v>14.846153846153856</v>
      </c>
      <c r="G5" s="291">
        <f>E5-F5</f>
        <v>375.32068790456009</v>
      </c>
      <c r="H5" s="291">
        <f>G5*1000000/B5</f>
        <v>311.19044124254691</v>
      </c>
      <c r="I5" s="291">
        <v>215.47126436781605</v>
      </c>
      <c r="J5" s="291">
        <f>I5*1000000/C5</f>
        <v>383.05187141937182</v>
      </c>
      <c r="K5" s="293">
        <f>J5/H5</f>
        <v>1.2309242851094353</v>
      </c>
      <c r="L5" s="294">
        <f>I5/E5</f>
        <v>0.55225416747609035</v>
      </c>
      <c r="M5" s="292">
        <f>I5/G5</f>
        <v>0.57409908729200676</v>
      </c>
      <c r="N5" s="295"/>
      <c r="O5" s="290"/>
      <c r="P5" s="290"/>
      <c r="Q5" s="290"/>
      <c r="R5" s="296">
        <v>0.60329999999999995</v>
      </c>
      <c r="S5" s="296">
        <v>0.49180000000000001</v>
      </c>
    </row>
    <row r="6" spans="1:21" x14ac:dyDescent="0.25">
      <c r="A6" s="290">
        <v>1940</v>
      </c>
      <c r="B6" s="291">
        <v>1209705.7366121318</v>
      </c>
      <c r="C6" s="291">
        <v>569196.06809651817</v>
      </c>
      <c r="D6" s="292">
        <f t="shared" ref="D6:D69" si="0">C6/B6</f>
        <v>0.47052440181906785</v>
      </c>
      <c r="E6" s="291">
        <v>420.77654378208433</v>
      </c>
      <c r="F6" s="291">
        <v>14.846153846153856</v>
      </c>
      <c r="G6" s="291">
        <f t="shared" ref="G6:G69" si="1">E6-F6</f>
        <v>405.93038993593046</v>
      </c>
      <c r="H6" s="291">
        <f t="shared" ref="H6:H69" si="2">G6*1000000/B6</f>
        <v>335.56126721591636</v>
      </c>
      <c r="I6" s="291">
        <v>218.35704022988503</v>
      </c>
      <c r="J6" s="291">
        <f t="shared" ref="J6:J69" si="3">I6*1000000/C6</f>
        <v>383.623592060475</v>
      </c>
      <c r="K6" s="293">
        <f t="shared" ref="K6:K69" si="4">J6/H6</f>
        <v>1.1432296559234085</v>
      </c>
      <c r="L6" s="294">
        <f t="shared" ref="L6:L69" si="5">I6/E6</f>
        <v>0.51893824277184475</v>
      </c>
      <c r="M6" s="292">
        <f t="shared" ref="M6:M69" si="6">I6/G6</f>
        <v>0.53791744999518054</v>
      </c>
      <c r="N6" s="295"/>
      <c r="O6" s="290"/>
      <c r="P6" s="290"/>
      <c r="Q6" s="290"/>
      <c r="R6" s="296">
        <v>0.56640000000000001</v>
      </c>
      <c r="S6" s="296">
        <v>0.49530000000000002</v>
      </c>
    </row>
    <row r="7" spans="1:21" x14ac:dyDescent="0.25">
      <c r="A7" s="290">
        <v>1941</v>
      </c>
      <c r="B7" s="291">
        <v>1195968.1068563464</v>
      </c>
      <c r="C7" s="291">
        <v>575974.68898282491</v>
      </c>
      <c r="D7" s="292">
        <f t="shared" si="0"/>
        <v>0.48159703062383424</v>
      </c>
      <c r="E7" s="291">
        <v>458.29755782222344</v>
      </c>
      <c r="F7" s="291">
        <v>17.130177514792909</v>
      </c>
      <c r="G7" s="291">
        <f t="shared" si="1"/>
        <v>441.16738030743051</v>
      </c>
      <c r="H7" s="291">
        <f t="shared" si="2"/>
        <v>368.87888379152344</v>
      </c>
      <c r="I7" s="291">
        <v>256.83405172413791</v>
      </c>
      <c r="J7" s="291">
        <f t="shared" si="3"/>
        <v>445.9120455062158</v>
      </c>
      <c r="K7" s="293">
        <f t="shared" si="4"/>
        <v>1.2088304999269859</v>
      </c>
      <c r="L7" s="294">
        <f t="shared" si="5"/>
        <v>0.56040894685231002</v>
      </c>
      <c r="M7" s="292">
        <f t="shared" si="6"/>
        <v>0.58216917929236145</v>
      </c>
      <c r="N7" s="295"/>
      <c r="O7" s="290"/>
      <c r="P7" s="290"/>
      <c r="Q7" s="290"/>
      <c r="R7" s="296">
        <v>0.61</v>
      </c>
      <c r="S7" s="296">
        <v>0.50580000000000003</v>
      </c>
    </row>
    <row r="8" spans="1:21" x14ac:dyDescent="0.25">
      <c r="A8" s="290">
        <v>1942</v>
      </c>
      <c r="B8" s="291">
        <v>1194909.016052342</v>
      </c>
      <c r="C8" s="291">
        <v>582849.85622782528</v>
      </c>
      <c r="D8" s="292">
        <f t="shared" si="0"/>
        <v>0.48777760348097837</v>
      </c>
      <c r="E8" s="291">
        <v>500.50964163429444</v>
      </c>
      <c r="F8" s="291">
        <v>17.130177514792905</v>
      </c>
      <c r="G8" s="291">
        <f t="shared" si="1"/>
        <v>483.37946411950156</v>
      </c>
      <c r="H8" s="291">
        <f t="shared" si="2"/>
        <v>404.53244358006214</v>
      </c>
      <c r="I8" s="291">
        <v>280.88218390804599</v>
      </c>
      <c r="J8" s="291">
        <f t="shared" si="3"/>
        <v>481.91173233858416</v>
      </c>
      <c r="K8" s="293">
        <f t="shared" si="4"/>
        <v>1.1912807983303511</v>
      </c>
      <c r="L8" s="294">
        <f t="shared" si="5"/>
        <v>0.5611923538393635</v>
      </c>
      <c r="M8" s="292">
        <f t="shared" si="6"/>
        <v>0.58108009288248541</v>
      </c>
      <c r="N8" s="295"/>
      <c r="O8" s="290"/>
      <c r="P8" s="290"/>
      <c r="Q8" s="290"/>
      <c r="R8" s="296">
        <v>0.60819999999999996</v>
      </c>
      <c r="S8" s="296">
        <v>0.51139999999999997</v>
      </c>
    </row>
    <row r="9" spans="1:21" x14ac:dyDescent="0.25">
      <c r="A9" s="290">
        <v>1943</v>
      </c>
      <c r="B9" s="291">
        <v>1188065.6600880071</v>
      </c>
      <c r="C9" s="291">
        <v>589823.64725748182</v>
      </c>
      <c r="D9" s="292">
        <f t="shared" si="0"/>
        <v>0.49645711265974146</v>
      </c>
      <c r="E9" s="291">
        <v>575.39754605026803</v>
      </c>
      <c r="F9" s="291">
        <v>18.272189349112431</v>
      </c>
      <c r="G9" s="291">
        <f t="shared" si="1"/>
        <v>557.12535670115562</v>
      </c>
      <c r="H9" s="291">
        <f t="shared" si="2"/>
        <v>468.93482020167647</v>
      </c>
      <c r="I9" s="291">
        <v>332.82614942528738</v>
      </c>
      <c r="J9" s="291">
        <f t="shared" si="3"/>
        <v>564.28078286253469</v>
      </c>
      <c r="K9" s="293">
        <f t="shared" si="4"/>
        <v>1.2033245529087655</v>
      </c>
      <c r="L9" s="294">
        <f t="shared" si="5"/>
        <v>0.57842816972356526</v>
      </c>
      <c r="M9" s="292">
        <f t="shared" si="6"/>
        <v>0.59739903312966014</v>
      </c>
      <c r="N9" s="290"/>
      <c r="O9" s="290"/>
      <c r="P9" s="290"/>
      <c r="Q9" s="290"/>
      <c r="R9" s="296">
        <v>0.62380000000000002</v>
      </c>
      <c r="S9" s="296">
        <v>0.51949999999999996</v>
      </c>
    </row>
    <row r="10" spans="1:21" x14ac:dyDescent="0.25">
      <c r="A10" s="290">
        <v>1944</v>
      </c>
      <c r="B10" s="291">
        <v>1202261.550287833</v>
      </c>
      <c r="C10" s="291">
        <v>596898.19952938752</v>
      </c>
      <c r="D10" s="292">
        <f t="shared" si="0"/>
        <v>0.49647948849939044</v>
      </c>
      <c r="E10" s="291">
        <v>641.66961771273213</v>
      </c>
      <c r="F10" s="291">
        <v>19.414201183431956</v>
      </c>
      <c r="G10" s="291">
        <f t="shared" si="1"/>
        <v>622.25541652930019</v>
      </c>
      <c r="H10" s="291">
        <f t="shared" si="2"/>
        <v>517.57075353555661</v>
      </c>
      <c r="I10" s="291">
        <v>382.84626436781616</v>
      </c>
      <c r="J10" s="291">
        <f t="shared" si="3"/>
        <v>641.39289525360209</v>
      </c>
      <c r="K10" s="293">
        <f t="shared" si="4"/>
        <v>1.2392371301357525</v>
      </c>
      <c r="L10" s="294">
        <f t="shared" si="5"/>
        <v>0.59664078491435113</v>
      </c>
      <c r="M10" s="292">
        <f t="shared" si="6"/>
        <v>0.6152558164992511</v>
      </c>
      <c r="N10" s="295"/>
      <c r="O10" s="290"/>
      <c r="P10" s="290"/>
      <c r="Q10" s="290"/>
      <c r="R10" s="296">
        <v>0.64100000000000001</v>
      </c>
      <c r="S10" s="296">
        <v>0.51890000000000003</v>
      </c>
    </row>
    <row r="11" spans="1:21" x14ac:dyDescent="0.25">
      <c r="A11" s="290">
        <v>1945</v>
      </c>
      <c r="B11" s="291">
        <v>1233616.7482256119</v>
      </c>
      <c r="C11" s="291">
        <v>604075.71271697059</v>
      </c>
      <c r="D11" s="292">
        <f t="shared" si="0"/>
        <v>0.48967859230660615</v>
      </c>
      <c r="E11" s="291">
        <v>646.86926224389322</v>
      </c>
      <c r="F11" s="291">
        <v>20.556213017751485</v>
      </c>
      <c r="G11" s="291">
        <f t="shared" si="1"/>
        <v>626.31304922614174</v>
      </c>
      <c r="H11" s="291">
        <f t="shared" si="2"/>
        <v>507.70472282174097</v>
      </c>
      <c r="I11" s="291">
        <v>376.11278735632192</v>
      </c>
      <c r="J11" s="291">
        <f t="shared" si="3"/>
        <v>622.62524289325825</v>
      </c>
      <c r="K11" s="293">
        <f t="shared" si="4"/>
        <v>1.2263530648933254</v>
      </c>
      <c r="L11" s="294">
        <f t="shared" si="5"/>
        <v>0.58143555322391205</v>
      </c>
      <c r="M11" s="292">
        <f t="shared" si="6"/>
        <v>0.60051884248785548</v>
      </c>
      <c r="N11" s="295"/>
      <c r="O11" s="290"/>
      <c r="P11" s="290"/>
      <c r="Q11" s="290"/>
      <c r="R11" s="296">
        <v>0.62560000000000004</v>
      </c>
      <c r="S11" s="296">
        <v>0.51149999999999995</v>
      </c>
    </row>
    <row r="12" spans="1:21" x14ac:dyDescent="0.25">
      <c r="A12" s="290">
        <v>1946</v>
      </c>
      <c r="B12" s="291">
        <v>1282426.5772986142</v>
      </c>
      <c r="C12" s="291">
        <v>613889.47085349169</v>
      </c>
      <c r="D12" s="292">
        <f t="shared" si="0"/>
        <v>0.47869365913066769</v>
      </c>
      <c r="E12" s="291">
        <v>679.00578912698381</v>
      </c>
      <c r="F12" s="291">
        <v>21.698224852071014</v>
      </c>
      <c r="G12" s="291">
        <f t="shared" si="1"/>
        <v>657.30756427491281</v>
      </c>
      <c r="H12" s="291">
        <f t="shared" si="2"/>
        <v>512.54986126340873</v>
      </c>
      <c r="I12" s="291">
        <v>387.65589080459779</v>
      </c>
      <c r="J12" s="291">
        <f t="shared" si="3"/>
        <v>631.47506059297461</v>
      </c>
      <c r="K12" s="293">
        <f t="shared" si="4"/>
        <v>1.2320265954934051</v>
      </c>
      <c r="L12" s="294">
        <f t="shared" si="5"/>
        <v>0.5709169156024686</v>
      </c>
      <c r="M12" s="292">
        <f t="shared" si="6"/>
        <v>0.58976331914303715</v>
      </c>
      <c r="N12" s="295"/>
      <c r="O12" s="290"/>
      <c r="P12" s="290"/>
      <c r="Q12" s="290"/>
      <c r="R12" s="296">
        <v>0.61409999999999998</v>
      </c>
      <c r="S12" s="296">
        <v>0.49990000000000001</v>
      </c>
    </row>
    <row r="13" spans="1:21" x14ac:dyDescent="0.25">
      <c r="A13" s="290">
        <v>1947</v>
      </c>
      <c r="B13" s="291">
        <v>1304412.8950471249</v>
      </c>
      <c r="C13" s="291">
        <v>623647.97410985536</v>
      </c>
      <c r="D13" s="292">
        <f t="shared" si="0"/>
        <v>0.47810626257824951</v>
      </c>
      <c r="E13" s="291">
        <v>716.88197864646895</v>
      </c>
      <c r="F13" s="291">
        <v>22.84023668639054</v>
      </c>
      <c r="G13" s="291">
        <f t="shared" si="1"/>
        <v>694.04174196007841</v>
      </c>
      <c r="H13" s="291">
        <f t="shared" si="2"/>
        <v>532.0721257780915</v>
      </c>
      <c r="I13" s="291">
        <v>375.15086206896558</v>
      </c>
      <c r="J13" s="291">
        <f t="shared" si="3"/>
        <v>601.54266131374118</v>
      </c>
      <c r="K13" s="293">
        <f t="shared" si="4"/>
        <v>1.1305660119557237</v>
      </c>
      <c r="L13" s="294">
        <f t="shared" si="5"/>
        <v>0.52330909862915054</v>
      </c>
      <c r="M13" s="292">
        <f t="shared" si="6"/>
        <v>0.54053069057414771</v>
      </c>
      <c r="N13" s="295"/>
      <c r="O13" s="290"/>
      <c r="P13" s="290"/>
      <c r="Q13" s="290"/>
      <c r="R13" s="296">
        <v>0.56420000000000003</v>
      </c>
      <c r="S13" s="296">
        <v>0.49869999999999998</v>
      </c>
    </row>
    <row r="14" spans="1:21" x14ac:dyDescent="0.25">
      <c r="A14" s="290">
        <v>1948</v>
      </c>
      <c r="B14" s="291">
        <v>1320676.0490278436</v>
      </c>
      <c r="C14" s="291">
        <v>628247.07894574734</v>
      </c>
      <c r="D14" s="292">
        <f t="shared" si="0"/>
        <v>0.47570112247299645</v>
      </c>
      <c r="E14" s="291">
        <v>806.13264380025521</v>
      </c>
      <c r="F14" s="291">
        <v>25.124260355029595</v>
      </c>
      <c r="G14" s="291">
        <f t="shared" si="1"/>
        <v>781.0083834452256</v>
      </c>
      <c r="H14" s="291">
        <f t="shared" si="2"/>
        <v>591.370142602442</v>
      </c>
      <c r="I14" s="291">
        <v>416.51364942528738</v>
      </c>
      <c r="J14" s="291">
        <f t="shared" si="3"/>
        <v>662.97745486414851</v>
      </c>
      <c r="K14" s="293">
        <f t="shared" si="4"/>
        <v>1.1210871281843624</v>
      </c>
      <c r="L14" s="294">
        <f t="shared" si="5"/>
        <v>0.51668128394077506</v>
      </c>
      <c r="M14" s="292">
        <f t="shared" si="6"/>
        <v>0.53330240526732919</v>
      </c>
      <c r="N14" s="295"/>
      <c r="O14" s="290"/>
      <c r="P14" s="290"/>
      <c r="Q14" s="290"/>
      <c r="R14" s="296">
        <v>0.55630000000000002</v>
      </c>
      <c r="S14" s="296">
        <v>0.49569999999999997</v>
      </c>
    </row>
    <row r="15" spans="1:21" x14ac:dyDescent="0.25">
      <c r="A15" s="290">
        <v>1949</v>
      </c>
      <c r="B15" s="291">
        <v>1336929.0194431392</v>
      </c>
      <c r="C15" s="291">
        <v>633828.30821721128</v>
      </c>
      <c r="D15" s="292">
        <f t="shared" si="0"/>
        <v>0.47409271472109638</v>
      </c>
      <c r="E15" s="291">
        <v>822.56243551746479</v>
      </c>
      <c r="F15" s="291">
        <v>26.26627218934912</v>
      </c>
      <c r="G15" s="291">
        <f t="shared" si="1"/>
        <v>796.29616332811565</v>
      </c>
      <c r="H15" s="291">
        <f t="shared" si="2"/>
        <v>595.61588666823229</v>
      </c>
      <c r="I15" s="291">
        <v>445.37140804597703</v>
      </c>
      <c r="J15" s="291">
        <f t="shared" si="3"/>
        <v>702.66884939028228</v>
      </c>
      <c r="K15" s="293">
        <f t="shared" si="4"/>
        <v>1.1797349014998322</v>
      </c>
      <c r="L15" s="294">
        <f t="shared" si="5"/>
        <v>0.54144389387998115</v>
      </c>
      <c r="M15" s="292">
        <f t="shared" si="6"/>
        <v>0.55930372210328072</v>
      </c>
      <c r="N15" s="295"/>
      <c r="O15" s="290"/>
      <c r="P15" s="290"/>
      <c r="Q15" s="290"/>
      <c r="R15" s="296">
        <v>0.58160000000000001</v>
      </c>
      <c r="S15" s="296">
        <v>0.49349999999999999</v>
      </c>
    </row>
    <row r="16" spans="1:21" x14ac:dyDescent="0.25">
      <c r="A16" s="290">
        <v>1950</v>
      </c>
      <c r="B16" s="291">
        <v>1352234.9182740848</v>
      </c>
      <c r="C16" s="291">
        <v>643118.07520093117</v>
      </c>
      <c r="D16" s="292">
        <f t="shared" si="0"/>
        <v>0.47559641191766461</v>
      </c>
      <c r="E16" s="291">
        <v>927.7308205238246</v>
      </c>
      <c r="F16" s="291">
        <v>28.550295857988175</v>
      </c>
      <c r="G16" s="291">
        <f t="shared" si="1"/>
        <v>899.1805246658364</v>
      </c>
      <c r="H16" s="291">
        <f t="shared" si="2"/>
        <v>664.95881190044918</v>
      </c>
      <c r="I16" s="291">
        <v>489.61997126436785</v>
      </c>
      <c r="J16" s="291">
        <f t="shared" si="3"/>
        <v>761.32204978284039</v>
      </c>
      <c r="K16" s="293">
        <f t="shared" si="4"/>
        <v>1.1449161003024917</v>
      </c>
      <c r="L16" s="294">
        <f t="shared" si="5"/>
        <v>0.52776081211564552</v>
      </c>
      <c r="M16" s="292">
        <f t="shared" si="6"/>
        <v>0.54451798925063011</v>
      </c>
      <c r="N16" s="295"/>
      <c r="O16" s="290"/>
      <c r="P16" s="290"/>
      <c r="Q16" s="290"/>
      <c r="R16" s="296">
        <v>0.56610000000000005</v>
      </c>
      <c r="S16" s="296">
        <v>0.49440000000000001</v>
      </c>
    </row>
    <row r="17" spans="1:19" x14ac:dyDescent="0.25">
      <c r="A17" s="290">
        <v>1951</v>
      </c>
      <c r="B17" s="291">
        <v>1368834.1299137664</v>
      </c>
      <c r="C17" s="291">
        <v>645511.10268937668</v>
      </c>
      <c r="D17" s="292">
        <f t="shared" si="0"/>
        <v>0.47157729967621603</v>
      </c>
      <c r="E17" s="291">
        <v>1186.4698184044278</v>
      </c>
      <c r="F17" s="291">
        <v>30.83431952662723</v>
      </c>
      <c r="G17" s="291">
        <f t="shared" si="1"/>
        <v>1155.6354988778005</v>
      </c>
      <c r="H17" s="291">
        <f t="shared" si="2"/>
        <v>844.24801633971754</v>
      </c>
      <c r="I17" s="291">
        <v>547.33548850574709</v>
      </c>
      <c r="J17" s="291">
        <f t="shared" si="3"/>
        <v>847.91026246550518</v>
      </c>
      <c r="K17" s="293">
        <f t="shared" si="4"/>
        <v>1.0043378794559275</v>
      </c>
      <c r="L17" s="294">
        <f t="shared" si="5"/>
        <v>0.46131429558132997</v>
      </c>
      <c r="M17" s="292">
        <f t="shared" si="6"/>
        <v>0.47362294515636333</v>
      </c>
      <c r="N17" s="295"/>
      <c r="O17" s="290"/>
      <c r="P17" s="290"/>
      <c r="Q17" s="290"/>
      <c r="R17" s="296">
        <v>0.4945</v>
      </c>
      <c r="S17" s="296">
        <v>0.48970000000000002</v>
      </c>
    </row>
    <row r="18" spans="1:19" x14ac:dyDescent="0.25">
      <c r="A18" s="290">
        <v>1952</v>
      </c>
      <c r="B18" s="291">
        <v>1393213.5855367098</v>
      </c>
      <c r="C18" s="291">
        <v>660442.49713804794</v>
      </c>
      <c r="D18" s="292">
        <f t="shared" si="0"/>
        <v>0.47404253302886412</v>
      </c>
      <c r="E18" s="291">
        <v>1211.9803215812492</v>
      </c>
      <c r="F18" s="291">
        <v>34.26035502958581</v>
      </c>
      <c r="G18" s="291">
        <f t="shared" si="1"/>
        <v>1177.7199665516634</v>
      </c>
      <c r="H18" s="291">
        <f t="shared" si="2"/>
        <v>845.32621471528978</v>
      </c>
      <c r="I18" s="291">
        <v>646.41379310344826</v>
      </c>
      <c r="J18" s="291">
        <f t="shared" si="3"/>
        <v>978.75862910792171</v>
      </c>
      <c r="K18" s="293">
        <f t="shared" si="4"/>
        <v>1.1578472453235968</v>
      </c>
      <c r="L18" s="294">
        <f t="shared" si="5"/>
        <v>0.53335337347728851</v>
      </c>
      <c r="M18" s="292">
        <f t="shared" si="6"/>
        <v>0.54886884103369049</v>
      </c>
      <c r="N18" s="295"/>
      <c r="O18" s="290"/>
      <c r="P18" s="290"/>
      <c r="Q18" s="290"/>
      <c r="R18" s="296">
        <v>0.56899999999999995</v>
      </c>
      <c r="S18" s="296">
        <v>0.49159999999999998</v>
      </c>
    </row>
    <row r="19" spans="1:19" x14ac:dyDescent="0.25">
      <c r="A19" s="290">
        <v>1953</v>
      </c>
      <c r="B19" s="291">
        <v>1420291.6859967792</v>
      </c>
      <c r="C19" s="291">
        <v>673894.93964238255</v>
      </c>
      <c r="D19" s="292">
        <f t="shared" si="0"/>
        <v>0.47447643768289349</v>
      </c>
      <c r="E19" s="291">
        <v>1274.2989035027883</v>
      </c>
      <c r="F19" s="291">
        <v>37.686390532544387</v>
      </c>
      <c r="G19" s="291">
        <f t="shared" si="1"/>
        <v>1236.6125129702439</v>
      </c>
      <c r="H19" s="291">
        <f t="shared" si="2"/>
        <v>870.67503468653558</v>
      </c>
      <c r="I19" s="291">
        <v>689.70043103448279</v>
      </c>
      <c r="J19" s="291">
        <f t="shared" si="3"/>
        <v>1023.4539398685614</v>
      </c>
      <c r="K19" s="293">
        <f t="shared" si="4"/>
        <v>1.1754717880902947</v>
      </c>
      <c r="L19" s="294">
        <f t="shared" si="5"/>
        <v>0.54123913089671249</v>
      </c>
      <c r="M19" s="292">
        <f t="shared" si="6"/>
        <v>0.55773366660982415</v>
      </c>
      <c r="N19" s="295"/>
      <c r="O19" s="290"/>
      <c r="P19" s="290"/>
      <c r="Q19" s="290"/>
      <c r="R19" s="296">
        <v>0.57720000000000005</v>
      </c>
      <c r="S19" s="296">
        <v>0.4914</v>
      </c>
    </row>
    <row r="20" spans="1:19" x14ac:dyDescent="0.25">
      <c r="A20" s="290">
        <v>1954</v>
      </c>
      <c r="B20" s="291">
        <v>1442369.6558340979</v>
      </c>
      <c r="C20" s="291">
        <v>694760.80976392131</v>
      </c>
      <c r="D20" s="292">
        <f t="shared" si="0"/>
        <v>0.4816801344605055</v>
      </c>
      <c r="E20" s="291">
        <v>1419.9730267627485</v>
      </c>
      <c r="F20" s="291">
        <v>42.254437869822489</v>
      </c>
      <c r="G20" s="291">
        <f t="shared" si="1"/>
        <v>1377.7185888929259</v>
      </c>
      <c r="H20" s="291">
        <f t="shared" si="2"/>
        <v>955.17718590399397</v>
      </c>
      <c r="I20" s="291">
        <v>762.80675287356325</v>
      </c>
      <c r="J20" s="291">
        <f t="shared" si="3"/>
        <v>1097.9415392367396</v>
      </c>
      <c r="K20" s="293">
        <f t="shared" si="4"/>
        <v>1.1494637387068989</v>
      </c>
      <c r="L20" s="294">
        <f t="shared" si="5"/>
        <v>0.53719805834101542</v>
      </c>
      <c r="M20" s="292">
        <f t="shared" si="6"/>
        <v>0.5536738482178144</v>
      </c>
      <c r="N20" s="295"/>
      <c r="O20" s="290"/>
      <c r="P20" s="290"/>
      <c r="Q20" s="290"/>
      <c r="R20" s="296">
        <v>0.57250000000000001</v>
      </c>
      <c r="S20" s="296">
        <v>0.498</v>
      </c>
    </row>
    <row r="21" spans="1:19" x14ac:dyDescent="0.25">
      <c r="A21" s="290">
        <v>1955</v>
      </c>
      <c r="B21" s="291">
        <v>1462920.0908579489</v>
      </c>
      <c r="C21" s="291">
        <v>709579.19532786065</v>
      </c>
      <c r="D21" s="292">
        <f t="shared" si="0"/>
        <v>0.48504303123741949</v>
      </c>
      <c r="E21" s="291">
        <v>1553.7159791973263</v>
      </c>
      <c r="F21" s="291">
        <v>45.680473372781066</v>
      </c>
      <c r="G21" s="291">
        <f t="shared" si="1"/>
        <v>1508.0355058245452</v>
      </c>
      <c r="H21" s="291">
        <f t="shared" si="2"/>
        <v>1030.8392886587112</v>
      </c>
      <c r="I21" s="291">
        <v>852.26580459770116</v>
      </c>
      <c r="J21" s="291">
        <f t="shared" si="3"/>
        <v>1201.0862356299951</v>
      </c>
      <c r="K21" s="293">
        <f t="shared" si="4"/>
        <v>1.1651537236156402</v>
      </c>
      <c r="L21" s="294">
        <f t="shared" si="5"/>
        <v>0.54853384789026549</v>
      </c>
      <c r="M21" s="292">
        <f t="shared" si="6"/>
        <v>0.56514969396009662</v>
      </c>
      <c r="N21" s="295"/>
      <c r="O21" s="290"/>
      <c r="P21" s="290"/>
      <c r="Q21" s="290"/>
      <c r="R21" s="296">
        <v>0.58320000000000005</v>
      </c>
      <c r="S21" s="296">
        <v>0.50080000000000002</v>
      </c>
    </row>
    <row r="22" spans="1:19" x14ac:dyDescent="0.25">
      <c r="A22" s="290">
        <v>1956</v>
      </c>
      <c r="B22" s="291">
        <v>1486026.6008030025</v>
      </c>
      <c r="C22" s="291">
        <v>724611.72271093703</v>
      </c>
      <c r="D22" s="292">
        <f t="shared" si="0"/>
        <v>0.48761692578004956</v>
      </c>
      <c r="E22" s="291">
        <v>1633.4203502901887</v>
      </c>
      <c r="F22" s="291">
        <v>49.106508875739642</v>
      </c>
      <c r="G22" s="291">
        <f t="shared" si="1"/>
        <v>1584.3138414144491</v>
      </c>
      <c r="H22" s="291">
        <f t="shared" si="2"/>
        <v>1066.1409698576965</v>
      </c>
      <c r="I22" s="291">
        <v>924.41020114942523</v>
      </c>
      <c r="J22" s="291">
        <f t="shared" si="3"/>
        <v>1275.7317776905359</v>
      </c>
      <c r="K22" s="293">
        <f t="shared" si="4"/>
        <v>1.1965882690549023</v>
      </c>
      <c r="L22" s="294">
        <f t="shared" si="5"/>
        <v>0.56593527868389615</v>
      </c>
      <c r="M22" s="292">
        <f t="shared" si="6"/>
        <v>0.58347669318102224</v>
      </c>
      <c r="N22" s="291">
        <v>5270</v>
      </c>
      <c r="O22" s="291">
        <f>C22+N22</f>
        <v>729881.72271093703</v>
      </c>
      <c r="P22" s="292">
        <f>O22/B22</f>
        <v>0.49116329567487665</v>
      </c>
      <c r="Q22" s="293">
        <f>(I22*1000000/O22)/H22</f>
        <v>1.1879484853999596</v>
      </c>
      <c r="R22" s="296">
        <v>0.60089999999999999</v>
      </c>
      <c r="S22" s="296">
        <v>0.50280000000000002</v>
      </c>
    </row>
    <row r="23" spans="1:19" x14ac:dyDescent="0.25">
      <c r="A23" s="290">
        <v>1957</v>
      </c>
      <c r="B23" s="291">
        <v>1515171.965043965</v>
      </c>
      <c r="C23" s="291">
        <v>745510.46154065942</v>
      </c>
      <c r="D23" s="292">
        <f t="shared" si="0"/>
        <v>0.49203026371929165</v>
      </c>
      <c r="E23" s="291">
        <v>1717.9943090517168</v>
      </c>
      <c r="F23" s="291">
        <v>52.532544378698226</v>
      </c>
      <c r="G23" s="291">
        <f t="shared" si="1"/>
        <v>1665.4617646730185</v>
      </c>
      <c r="H23" s="291">
        <f t="shared" si="2"/>
        <v>1099.1899289957444</v>
      </c>
      <c r="I23" s="291">
        <v>975.39224137931035</v>
      </c>
      <c r="J23" s="291">
        <f t="shared" si="3"/>
        <v>1308.3548678359002</v>
      </c>
      <c r="K23" s="293">
        <f t="shared" si="4"/>
        <v>1.1902900793780522</v>
      </c>
      <c r="L23" s="294">
        <f t="shared" si="5"/>
        <v>0.56775056601770624</v>
      </c>
      <c r="M23" s="292">
        <f t="shared" si="6"/>
        <v>0.58565874165883958</v>
      </c>
      <c r="N23" s="291">
        <v>5154.25</v>
      </c>
      <c r="O23" s="291">
        <f t="shared" ref="O23:O86" si="7">C23+N23</f>
        <v>750664.71154065942</v>
      </c>
      <c r="P23" s="292">
        <f t="shared" ref="P23:P86" si="8">O23/B23</f>
        <v>0.49543202280599069</v>
      </c>
      <c r="Q23" s="293">
        <f>(I23*1000000/O23)/H23</f>
        <v>1.1821172526188952</v>
      </c>
      <c r="R23" s="296">
        <v>0.60240000000000005</v>
      </c>
      <c r="S23" s="296">
        <v>0.50660000000000005</v>
      </c>
    </row>
    <row r="24" spans="1:19" x14ac:dyDescent="0.25">
      <c r="A24" s="290">
        <v>1958</v>
      </c>
      <c r="B24" s="291">
        <v>1544510.8170279665</v>
      </c>
      <c r="C24" s="291">
        <v>758842.49932728661</v>
      </c>
      <c r="D24" s="292">
        <f t="shared" si="0"/>
        <v>0.49131575574685421</v>
      </c>
      <c r="E24" s="291">
        <v>1834.14422765889</v>
      </c>
      <c r="F24" s="291">
        <v>54.816568047337277</v>
      </c>
      <c r="G24" s="291">
        <f t="shared" si="1"/>
        <v>1779.3276596115527</v>
      </c>
      <c r="H24" s="291">
        <f t="shared" si="2"/>
        <v>1152.0331486155817</v>
      </c>
      <c r="I24" s="291">
        <v>1052.346264367816</v>
      </c>
      <c r="J24" s="291">
        <f t="shared" si="3"/>
        <v>1386.7782383046817</v>
      </c>
      <c r="K24" s="293">
        <f t="shared" si="4"/>
        <v>1.2037659159123999</v>
      </c>
      <c r="L24" s="294">
        <f t="shared" si="5"/>
        <v>0.57375327877624738</v>
      </c>
      <c r="M24" s="292">
        <f t="shared" si="6"/>
        <v>0.59142916071880491</v>
      </c>
      <c r="N24" s="291">
        <v>4950</v>
      </c>
      <c r="O24" s="291">
        <f t="shared" si="7"/>
        <v>763792.49932728661</v>
      </c>
      <c r="P24" s="292">
        <f t="shared" si="8"/>
        <v>0.49452065398740203</v>
      </c>
      <c r="Q24" s="293">
        <f t="shared" ref="Q24:Q87" si="9">(I24*1000000/O24)/H24</f>
        <v>1.1959645283771538</v>
      </c>
      <c r="R24" s="296">
        <v>0.60740000000000005</v>
      </c>
      <c r="S24" s="296">
        <v>0.50519999999999998</v>
      </c>
    </row>
    <row r="25" spans="1:19" x14ac:dyDescent="0.25">
      <c r="A25" s="290">
        <v>1959</v>
      </c>
      <c r="B25" s="291">
        <v>1567240.5350523649</v>
      </c>
      <c r="C25" s="291">
        <v>786593.18659189693</v>
      </c>
      <c r="D25" s="292">
        <f t="shared" si="0"/>
        <v>0.50189691307698037</v>
      </c>
      <c r="E25" s="291">
        <v>1894.9527654184194</v>
      </c>
      <c r="F25" s="291">
        <v>57.100591715976336</v>
      </c>
      <c r="G25" s="291">
        <f t="shared" si="1"/>
        <v>1837.852173702443</v>
      </c>
      <c r="H25" s="291">
        <f t="shared" si="2"/>
        <v>1172.6675852223516</v>
      </c>
      <c r="I25" s="291">
        <v>1096.594827586207</v>
      </c>
      <c r="J25" s="291">
        <f t="shared" si="3"/>
        <v>1394.106694894557</v>
      </c>
      <c r="K25" s="293">
        <f t="shared" si="4"/>
        <v>1.1888336579459711</v>
      </c>
      <c r="L25" s="294">
        <f t="shared" si="5"/>
        <v>0.5786924337103837</v>
      </c>
      <c r="M25" s="292">
        <f t="shared" si="6"/>
        <v>0.59667194308509763</v>
      </c>
      <c r="N25" s="291">
        <v>5243</v>
      </c>
      <c r="O25" s="291">
        <f t="shared" si="7"/>
        <v>791836.18659189693</v>
      </c>
      <c r="P25" s="292">
        <f t="shared" si="8"/>
        <v>0.50524228341595312</v>
      </c>
      <c r="Q25" s="293">
        <f t="shared" si="9"/>
        <v>1.1809620110395092</v>
      </c>
      <c r="R25" s="296">
        <v>0.61199999999999999</v>
      </c>
      <c r="S25" s="296">
        <v>0.51519999999999999</v>
      </c>
    </row>
    <row r="26" spans="1:19" x14ac:dyDescent="0.25">
      <c r="A26" s="290">
        <v>1960</v>
      </c>
      <c r="B26" s="291">
        <v>1585672.7884682077</v>
      </c>
      <c r="C26" s="291">
        <v>810681.19558529649</v>
      </c>
      <c r="D26" s="292">
        <f t="shared" si="0"/>
        <v>0.51125377283445161</v>
      </c>
      <c r="E26" s="291">
        <v>2036.6175407250835</v>
      </c>
      <c r="F26" s="291">
        <v>58.242603550295861</v>
      </c>
      <c r="G26" s="291">
        <f t="shared" si="1"/>
        <v>1978.3749371747876</v>
      </c>
      <c r="H26" s="291">
        <f t="shared" si="2"/>
        <v>1247.6564847189807</v>
      </c>
      <c r="I26" s="291">
        <v>1161.0438218390807</v>
      </c>
      <c r="J26" s="291">
        <f t="shared" si="3"/>
        <v>1432.1829939583454</v>
      </c>
      <c r="K26" s="293">
        <f t="shared" si="4"/>
        <v>1.1478984892872393</v>
      </c>
      <c r="L26" s="294">
        <f t="shared" si="5"/>
        <v>0.57008436715404209</v>
      </c>
      <c r="M26" s="292">
        <f t="shared" si="6"/>
        <v>0.58686743347906833</v>
      </c>
      <c r="N26" s="291">
        <v>5269.25</v>
      </c>
      <c r="O26" s="291">
        <f t="shared" si="7"/>
        <v>815950.44558529649</v>
      </c>
      <c r="P26" s="292">
        <f t="shared" si="8"/>
        <v>0.51457681024691182</v>
      </c>
      <c r="Q26" s="293">
        <f t="shared" si="9"/>
        <v>1.140485583090052</v>
      </c>
      <c r="R26" s="296">
        <v>0.60150000000000003</v>
      </c>
      <c r="S26" s="296">
        <v>0.52400000000000002</v>
      </c>
    </row>
    <row r="27" spans="1:19" x14ac:dyDescent="0.25">
      <c r="A27" s="290">
        <v>1961</v>
      </c>
      <c r="B27" s="291">
        <v>1610744.7265399231</v>
      </c>
      <c r="C27" s="291">
        <v>839427.26686229219</v>
      </c>
      <c r="D27" s="292">
        <f t="shared" si="0"/>
        <v>0.52114233436944701</v>
      </c>
      <c r="E27" s="291">
        <v>2214.8441153866156</v>
      </c>
      <c r="F27" s="291">
        <v>58.242603550295861</v>
      </c>
      <c r="G27" s="291">
        <f t="shared" si="1"/>
        <v>2156.6015118363198</v>
      </c>
      <c r="H27" s="291">
        <f t="shared" si="2"/>
        <v>1338.8847259919105</v>
      </c>
      <c r="I27" s="291">
        <v>1254.3505747126437</v>
      </c>
      <c r="J27" s="291">
        <f t="shared" si="3"/>
        <v>1494.2933405073909</v>
      </c>
      <c r="K27" s="293">
        <f t="shared" si="4"/>
        <v>1.1160731850162426</v>
      </c>
      <c r="L27" s="294">
        <f t="shared" si="5"/>
        <v>0.56633808492372772</v>
      </c>
      <c r="M27" s="292">
        <f t="shared" si="6"/>
        <v>0.5816329849665085</v>
      </c>
      <c r="N27" s="291">
        <v>4492.75</v>
      </c>
      <c r="O27" s="291">
        <f t="shared" si="7"/>
        <v>843920.01686229219</v>
      </c>
      <c r="P27" s="292">
        <f t="shared" si="8"/>
        <v>0.52393157212138497</v>
      </c>
      <c r="Q27" s="293">
        <f t="shared" si="9"/>
        <v>1.110131581900079</v>
      </c>
      <c r="R27" s="296">
        <v>0.59550000000000003</v>
      </c>
      <c r="S27" s="296">
        <v>0.53320000000000001</v>
      </c>
    </row>
    <row r="28" spans="1:19" x14ac:dyDescent="0.25">
      <c r="A28" s="290">
        <v>1962</v>
      </c>
      <c r="B28" s="291">
        <v>1646509.4083059118</v>
      </c>
      <c r="C28" s="291">
        <v>855754.55187322688</v>
      </c>
      <c r="D28" s="292">
        <f t="shared" si="0"/>
        <v>0.51973863468761472</v>
      </c>
      <c r="E28" s="291">
        <v>2281.0655737704919</v>
      </c>
      <c r="F28" s="291">
        <v>68.520710059171606</v>
      </c>
      <c r="G28" s="291">
        <f t="shared" si="1"/>
        <v>2212.5448637113204</v>
      </c>
      <c r="H28" s="291">
        <f t="shared" si="2"/>
        <v>1343.7790592328292</v>
      </c>
      <c r="I28" s="291">
        <v>1339</v>
      </c>
      <c r="J28" s="291">
        <f t="shared" si="3"/>
        <v>1564.7009964118333</v>
      </c>
      <c r="K28" s="293">
        <f t="shared" si="4"/>
        <v>1.1644034677137547</v>
      </c>
      <c r="L28" s="294">
        <f t="shared" si="5"/>
        <v>0.58700636027165898</v>
      </c>
      <c r="M28" s="292">
        <f t="shared" si="6"/>
        <v>0.60518546853507083</v>
      </c>
      <c r="N28" s="291">
        <v>4474</v>
      </c>
      <c r="O28" s="291">
        <f t="shared" si="7"/>
        <v>860228.55187322688</v>
      </c>
      <c r="P28" s="292">
        <f t="shared" si="8"/>
        <v>0.52245589823766225</v>
      </c>
      <c r="Q28" s="293">
        <f t="shared" si="9"/>
        <v>1.1583474711960768</v>
      </c>
      <c r="R28" s="296">
        <v>0.61839999999999995</v>
      </c>
      <c r="S28" s="296">
        <v>0.53120000000000001</v>
      </c>
    </row>
    <row r="29" spans="1:19" x14ac:dyDescent="0.25">
      <c r="A29" s="290">
        <v>1963</v>
      </c>
      <c r="B29" s="291">
        <v>1681988.9502400535</v>
      </c>
      <c r="C29" s="291">
        <v>874500.15570807795</v>
      </c>
      <c r="D29" s="292">
        <f t="shared" si="0"/>
        <v>0.51992027390148388</v>
      </c>
      <c r="E29" s="291">
        <v>2498.5901639344265</v>
      </c>
      <c r="F29" s="291">
        <v>92.502958579881664</v>
      </c>
      <c r="G29" s="291">
        <f t="shared" si="1"/>
        <v>2406.0872053545449</v>
      </c>
      <c r="H29" s="291">
        <f t="shared" si="2"/>
        <v>1430.5011962243559</v>
      </c>
      <c r="I29" s="291">
        <v>1419</v>
      </c>
      <c r="J29" s="291">
        <f t="shared" si="3"/>
        <v>1622.6412205164715</v>
      </c>
      <c r="K29" s="293">
        <f t="shared" si="4"/>
        <v>1.1343165771543897</v>
      </c>
      <c r="L29" s="294">
        <f t="shared" si="5"/>
        <v>0.56792026979148891</v>
      </c>
      <c r="M29" s="292">
        <f t="shared" si="6"/>
        <v>0.58975418548510405</v>
      </c>
      <c r="N29" s="291">
        <v>5160.75</v>
      </c>
      <c r="O29" s="291">
        <f t="shared" si="7"/>
        <v>879660.90570807795</v>
      </c>
      <c r="P29" s="292">
        <f t="shared" si="8"/>
        <v>0.52298851641238953</v>
      </c>
      <c r="Q29" s="293">
        <f t="shared" si="9"/>
        <v>1.1276618261730018</v>
      </c>
      <c r="R29" s="296">
        <v>0.60229999999999995</v>
      </c>
      <c r="S29" s="296">
        <v>0.53080000000000005</v>
      </c>
    </row>
    <row r="30" spans="1:19" x14ac:dyDescent="0.25">
      <c r="A30" s="290">
        <v>1964</v>
      </c>
      <c r="B30" s="291">
        <v>1719423.7367354336</v>
      </c>
      <c r="C30" s="291">
        <v>908070.25985203905</v>
      </c>
      <c r="D30" s="292">
        <f t="shared" si="0"/>
        <v>0.5281247667175617</v>
      </c>
      <c r="E30" s="291">
        <v>2727.945355191257</v>
      </c>
      <c r="F30" s="291">
        <v>98.213017751479299</v>
      </c>
      <c r="G30" s="291">
        <f t="shared" si="1"/>
        <v>2629.7323374397779</v>
      </c>
      <c r="H30" s="291">
        <f t="shared" si="2"/>
        <v>1529.4265638281186</v>
      </c>
      <c r="I30" s="291">
        <v>1525</v>
      </c>
      <c r="J30" s="291">
        <f t="shared" si="3"/>
        <v>1679.3854698517309</v>
      </c>
      <c r="K30" s="293">
        <f t="shared" si="4"/>
        <v>1.0980491051811399</v>
      </c>
      <c r="L30" s="294">
        <f t="shared" si="5"/>
        <v>0.55902879326300936</v>
      </c>
      <c r="M30" s="292">
        <f t="shared" si="6"/>
        <v>0.57990692751821671</v>
      </c>
      <c r="N30" s="291">
        <v>5052</v>
      </c>
      <c r="O30" s="291">
        <f t="shared" si="7"/>
        <v>913122.25985203905</v>
      </c>
      <c r="P30" s="292">
        <f t="shared" si="8"/>
        <v>0.53106296042285039</v>
      </c>
      <c r="Q30" s="293">
        <f t="shared" si="9"/>
        <v>1.0919739668088981</v>
      </c>
      <c r="R30" s="296">
        <v>0.5917</v>
      </c>
      <c r="S30" s="296">
        <v>0.53839999999999999</v>
      </c>
    </row>
    <row r="31" spans="1:19" x14ac:dyDescent="0.25">
      <c r="A31" s="290">
        <v>1965</v>
      </c>
      <c r="B31" s="291">
        <v>1753844.1878655709</v>
      </c>
      <c r="C31" s="291">
        <v>941469.94222612062</v>
      </c>
      <c r="D31" s="292">
        <f t="shared" si="0"/>
        <v>0.53680363896629268</v>
      </c>
      <c r="E31" s="291">
        <v>2995.8087431693989</v>
      </c>
      <c r="F31" s="291">
        <v>109.63313609467457</v>
      </c>
      <c r="G31" s="291">
        <f t="shared" si="1"/>
        <v>2886.1756070747242</v>
      </c>
      <c r="H31" s="291">
        <f t="shared" si="2"/>
        <v>1645.6282873036751</v>
      </c>
      <c r="I31" s="291">
        <v>1689</v>
      </c>
      <c r="J31" s="291">
        <f t="shared" si="3"/>
        <v>1794.003105405928</v>
      </c>
      <c r="K31" s="293">
        <f t="shared" si="4"/>
        <v>1.090163021167655</v>
      </c>
      <c r="L31" s="294">
        <f t="shared" si="5"/>
        <v>0.5637876596264727</v>
      </c>
      <c r="M31" s="292">
        <f t="shared" si="6"/>
        <v>0.58520347682928464</v>
      </c>
      <c r="N31" s="291">
        <v>5247.5</v>
      </c>
      <c r="O31" s="291">
        <f t="shared" si="7"/>
        <v>946717.44222612062</v>
      </c>
      <c r="P31" s="292">
        <f t="shared" si="8"/>
        <v>0.53979563793422047</v>
      </c>
      <c r="Q31" s="293">
        <f t="shared" si="9"/>
        <v>1.0841204257760186</v>
      </c>
      <c r="R31" s="296">
        <v>0.59630000000000005</v>
      </c>
      <c r="S31" s="296">
        <v>0.54649999999999999</v>
      </c>
    </row>
    <row r="32" spans="1:19" x14ac:dyDescent="0.25">
      <c r="A32" s="290">
        <v>1966</v>
      </c>
      <c r="B32" s="291">
        <v>1790026.3958139075</v>
      </c>
      <c r="C32" s="291">
        <v>984015.52064300654</v>
      </c>
      <c r="D32" s="292">
        <f t="shared" si="0"/>
        <v>0.54972123480647572</v>
      </c>
      <c r="E32" s="291">
        <v>3231.3497267759562</v>
      </c>
      <c r="F32" s="291">
        <v>124.47928994082841</v>
      </c>
      <c r="G32" s="291">
        <f t="shared" si="1"/>
        <v>3106.8704368351277</v>
      </c>
      <c r="H32" s="291">
        <f t="shared" si="2"/>
        <v>1735.6562138417319</v>
      </c>
      <c r="I32" s="291">
        <v>1854</v>
      </c>
      <c r="J32" s="291">
        <f t="shared" si="3"/>
        <v>1884.116623270841</v>
      </c>
      <c r="K32" s="293">
        <f t="shared" si="4"/>
        <v>1.0855356079419116</v>
      </c>
      <c r="L32" s="294">
        <f t="shared" si="5"/>
        <v>0.57375405225784959</v>
      </c>
      <c r="M32" s="292">
        <f t="shared" si="6"/>
        <v>0.59674197482422608</v>
      </c>
      <c r="N32" s="291">
        <v>5464</v>
      </c>
      <c r="O32" s="291">
        <f t="shared" si="7"/>
        <v>989479.52064300654</v>
      </c>
      <c r="P32" s="292">
        <f t="shared" si="8"/>
        <v>0.55277370376044088</v>
      </c>
      <c r="Q32" s="293">
        <f t="shared" si="9"/>
        <v>1.0795411770941261</v>
      </c>
      <c r="R32" s="296">
        <v>0.60719999999999996</v>
      </c>
      <c r="S32" s="296">
        <v>0.55879999999999996</v>
      </c>
    </row>
    <row r="33" spans="1:19" x14ac:dyDescent="0.25">
      <c r="A33" s="290">
        <v>1967</v>
      </c>
      <c r="B33" s="291">
        <v>1823846.0165840809</v>
      </c>
      <c r="C33" s="291">
        <v>1004523.0444890122</v>
      </c>
      <c r="D33" s="292">
        <f t="shared" si="0"/>
        <v>0.55077184990123473</v>
      </c>
      <c r="E33" s="291">
        <v>3313.0928961748637</v>
      </c>
      <c r="F33" s="291">
        <v>130.18934911242604</v>
      </c>
      <c r="G33" s="291">
        <f t="shared" si="1"/>
        <v>3182.9035470624376</v>
      </c>
      <c r="H33" s="291">
        <f t="shared" si="2"/>
        <v>1745.1602372791119</v>
      </c>
      <c r="I33" s="291">
        <v>2003</v>
      </c>
      <c r="J33" s="291">
        <f t="shared" si="3"/>
        <v>1993.9811346178724</v>
      </c>
      <c r="K33" s="293">
        <f t="shared" si="4"/>
        <v>1.1425776797016063</v>
      </c>
      <c r="L33" s="294">
        <f t="shared" si="5"/>
        <v>0.60457103461015738</v>
      </c>
      <c r="M33" s="292">
        <f t="shared" si="6"/>
        <v>0.62929962230511416</v>
      </c>
      <c r="N33" s="291">
        <v>5947.25</v>
      </c>
      <c r="O33" s="291">
        <f t="shared" si="7"/>
        <v>1010470.2944890122</v>
      </c>
      <c r="P33" s="292">
        <f t="shared" si="8"/>
        <v>0.55403267891087815</v>
      </c>
      <c r="Q33" s="293">
        <f t="shared" si="9"/>
        <v>1.1358528950714537</v>
      </c>
      <c r="R33" s="296">
        <v>0.63900000000000001</v>
      </c>
      <c r="S33" s="296">
        <v>0.55920000000000003</v>
      </c>
    </row>
    <row r="34" spans="1:19" x14ac:dyDescent="0.25">
      <c r="A34" s="290">
        <v>1968</v>
      </c>
      <c r="B34" s="291">
        <v>1843327.1772385046</v>
      </c>
      <c r="C34" s="291">
        <v>994141.79275876761</v>
      </c>
      <c r="D34" s="292">
        <f t="shared" si="0"/>
        <v>0.5393192293991429</v>
      </c>
      <c r="E34" s="291">
        <v>3436.032786885246</v>
      </c>
      <c r="F34" s="291">
        <v>141.60946745562131</v>
      </c>
      <c r="G34" s="291">
        <f t="shared" si="1"/>
        <v>3294.4233194296248</v>
      </c>
      <c r="H34" s="291">
        <f t="shared" si="2"/>
        <v>1787.2157260573856</v>
      </c>
      <c r="I34" s="291">
        <v>2088</v>
      </c>
      <c r="J34" s="291">
        <f t="shared" si="3"/>
        <v>2100.3040161964718</v>
      </c>
      <c r="K34" s="293">
        <f t="shared" si="4"/>
        <v>1.1751821481728799</v>
      </c>
      <c r="L34" s="294">
        <f t="shared" si="5"/>
        <v>0.60767755417513525</v>
      </c>
      <c r="M34" s="292">
        <f t="shared" si="6"/>
        <v>0.63379833055622703</v>
      </c>
      <c r="N34" s="291">
        <v>11409</v>
      </c>
      <c r="O34" s="291">
        <f t="shared" si="7"/>
        <v>1005550.7927587676</v>
      </c>
      <c r="P34" s="292">
        <f t="shared" si="8"/>
        <v>0.54550858099167565</v>
      </c>
      <c r="Q34" s="293">
        <f t="shared" si="9"/>
        <v>1.1618485073214617</v>
      </c>
      <c r="R34" s="296">
        <v>0.64280000000000004</v>
      </c>
      <c r="S34" s="296">
        <v>0.54720000000000002</v>
      </c>
    </row>
    <row r="35" spans="1:19" x14ac:dyDescent="0.25">
      <c r="A35" s="290">
        <v>1969</v>
      </c>
      <c r="B35" s="291">
        <v>1864682.1139307823</v>
      </c>
      <c r="C35" s="291">
        <v>1023151.2428416172</v>
      </c>
      <c r="D35" s="292">
        <f t="shared" si="0"/>
        <v>0.54870008952077987</v>
      </c>
      <c r="E35" s="291">
        <v>3618.0819672131147</v>
      </c>
      <c r="F35" s="291">
        <v>148.46153846153845</v>
      </c>
      <c r="G35" s="291">
        <f t="shared" si="1"/>
        <v>3469.6204287515761</v>
      </c>
      <c r="H35" s="291">
        <f t="shared" si="2"/>
        <v>1860.7034426031769</v>
      </c>
      <c r="I35" s="291">
        <v>2200</v>
      </c>
      <c r="J35" s="291">
        <f t="shared" si="3"/>
        <v>2150.2197406220203</v>
      </c>
      <c r="K35" s="293">
        <f t="shared" si="4"/>
        <v>1.1555950783934714</v>
      </c>
      <c r="L35" s="294">
        <f t="shared" si="5"/>
        <v>0.60805698155439669</v>
      </c>
      <c r="M35" s="292">
        <f t="shared" si="6"/>
        <v>0.63407512296427038</v>
      </c>
      <c r="N35" s="291">
        <v>12034.5</v>
      </c>
      <c r="O35" s="291">
        <f t="shared" si="7"/>
        <v>1035185.7428416172</v>
      </c>
      <c r="P35" s="292">
        <f t="shared" si="8"/>
        <v>0.55515400459300146</v>
      </c>
      <c r="Q35" s="293">
        <f t="shared" si="9"/>
        <v>1.1421607656944277</v>
      </c>
      <c r="R35" s="296">
        <v>0.64239999999999997</v>
      </c>
      <c r="S35" s="296">
        <v>0.55600000000000005</v>
      </c>
    </row>
    <row r="36" spans="1:19" x14ac:dyDescent="0.25">
      <c r="A36" s="290">
        <v>1970</v>
      </c>
      <c r="B36" s="291">
        <v>1898369.3483504551</v>
      </c>
      <c r="C36" s="291">
        <v>1072519.311245257</v>
      </c>
      <c r="D36" s="292">
        <f t="shared" si="0"/>
        <v>0.56496872548916699</v>
      </c>
      <c r="E36" s="291">
        <v>4018.4699453551912</v>
      </c>
      <c r="F36" s="291">
        <v>159.88165680473372</v>
      </c>
      <c r="G36" s="291">
        <f t="shared" si="1"/>
        <v>3858.5882885504575</v>
      </c>
      <c r="H36" s="291">
        <f t="shared" si="2"/>
        <v>2032.58037847234</v>
      </c>
      <c r="I36" s="291">
        <v>2444</v>
      </c>
      <c r="J36" s="291">
        <f t="shared" si="3"/>
        <v>2278.7468480752805</v>
      </c>
      <c r="K36" s="293">
        <f t="shared" si="4"/>
        <v>1.121110324693755</v>
      </c>
      <c r="L36" s="294">
        <f t="shared" si="5"/>
        <v>0.60819168321140094</v>
      </c>
      <c r="M36" s="292">
        <f t="shared" si="6"/>
        <v>0.63339227127497688</v>
      </c>
      <c r="N36" s="291">
        <v>9271.5</v>
      </c>
      <c r="O36" s="291">
        <f t="shared" si="7"/>
        <v>1081790.811245257</v>
      </c>
      <c r="P36" s="292">
        <f t="shared" si="8"/>
        <v>0.56985265390281115</v>
      </c>
      <c r="Q36" s="293">
        <f t="shared" si="9"/>
        <v>1.1115018363729554</v>
      </c>
      <c r="R36" s="296">
        <v>0.64100000000000001</v>
      </c>
      <c r="S36" s="296">
        <v>0.5716</v>
      </c>
    </row>
    <row r="37" spans="1:19" x14ac:dyDescent="0.25">
      <c r="A37" s="290">
        <v>1971</v>
      </c>
      <c r="B37" s="291">
        <v>1935447.710056026</v>
      </c>
      <c r="C37" s="291">
        <v>1107158.6507421925</v>
      </c>
      <c r="D37" s="292">
        <f t="shared" si="0"/>
        <v>0.57204265710187707</v>
      </c>
      <c r="E37" s="291">
        <v>4573.7978142076499</v>
      </c>
      <c r="F37" s="291">
        <v>178.15384615384616</v>
      </c>
      <c r="G37" s="291">
        <f t="shared" si="1"/>
        <v>4395.6439680538042</v>
      </c>
      <c r="H37" s="291">
        <f t="shared" si="2"/>
        <v>2271.1251485717289</v>
      </c>
      <c r="I37" s="291">
        <v>2945</v>
      </c>
      <c r="J37" s="291">
        <f t="shared" si="3"/>
        <v>2659.9620551452099</v>
      </c>
      <c r="K37" s="293">
        <f t="shared" si="4"/>
        <v>1.1712089299957837</v>
      </c>
      <c r="L37" s="294">
        <f t="shared" si="5"/>
        <v>0.64388504250273304</v>
      </c>
      <c r="M37" s="292">
        <f t="shared" si="6"/>
        <v>0.66998146833623451</v>
      </c>
      <c r="N37" s="291">
        <v>9547.5</v>
      </c>
      <c r="O37" s="291">
        <f t="shared" si="7"/>
        <v>1116706.1507421925</v>
      </c>
      <c r="P37" s="292">
        <f t="shared" si="8"/>
        <v>0.57697562426518201</v>
      </c>
      <c r="Q37" s="293">
        <f t="shared" si="9"/>
        <v>1.1611954477097743</v>
      </c>
      <c r="R37" s="296">
        <v>0.67689999999999995</v>
      </c>
      <c r="S37" s="296">
        <v>0.57809999999999995</v>
      </c>
    </row>
    <row r="38" spans="1:19" x14ac:dyDescent="0.25">
      <c r="A38" s="290">
        <v>1972</v>
      </c>
      <c r="B38" s="291">
        <v>1977668.7723002711</v>
      </c>
      <c r="C38" s="291">
        <v>1118247.0806868423</v>
      </c>
      <c r="D38" s="292">
        <f t="shared" si="0"/>
        <v>0.56543699144634008</v>
      </c>
      <c r="E38" s="291">
        <v>5524</v>
      </c>
      <c r="F38" s="291">
        <v>193</v>
      </c>
      <c r="G38" s="291">
        <f t="shared" si="1"/>
        <v>5331</v>
      </c>
      <c r="H38" s="291">
        <f t="shared" si="2"/>
        <v>2695.5980064343098</v>
      </c>
      <c r="I38" s="291">
        <v>3378</v>
      </c>
      <c r="J38" s="291">
        <f t="shared" si="3"/>
        <v>3020.7993012824923</v>
      </c>
      <c r="K38" s="293">
        <f t="shared" si="4"/>
        <v>1.1206416142436435</v>
      </c>
      <c r="L38" s="294">
        <f t="shared" si="5"/>
        <v>0.61151339608979005</v>
      </c>
      <c r="M38" s="292">
        <f t="shared" si="6"/>
        <v>0.63365222284749578</v>
      </c>
      <c r="N38" s="291">
        <v>13477.75</v>
      </c>
      <c r="O38" s="291">
        <f t="shared" si="7"/>
        <v>1131724.8306868423</v>
      </c>
      <c r="P38" s="292">
        <f t="shared" si="8"/>
        <v>0.5722519597508271</v>
      </c>
      <c r="Q38" s="293">
        <f t="shared" si="9"/>
        <v>1.1072958546501159</v>
      </c>
      <c r="R38" s="296">
        <v>0.63990000000000002</v>
      </c>
      <c r="S38" s="296">
        <v>0.57089999999999996</v>
      </c>
    </row>
    <row r="39" spans="1:19" x14ac:dyDescent="0.25">
      <c r="A39" s="290">
        <v>1973</v>
      </c>
      <c r="B39" s="291">
        <v>2030440.0083228662</v>
      </c>
      <c r="C39" s="291">
        <v>1153382.0668098202</v>
      </c>
      <c r="D39" s="292">
        <f t="shared" si="0"/>
        <v>0.56804538035206875</v>
      </c>
      <c r="E39" s="291">
        <v>6358</v>
      </c>
      <c r="F39" s="291">
        <v>212</v>
      </c>
      <c r="G39" s="291">
        <f t="shared" si="1"/>
        <v>6146</v>
      </c>
      <c r="H39" s="291">
        <f t="shared" si="2"/>
        <v>3026.9301111125005</v>
      </c>
      <c r="I39" s="291">
        <v>3797</v>
      </c>
      <c r="J39" s="291">
        <f t="shared" si="3"/>
        <v>3292.0574276850471</v>
      </c>
      <c r="K39" s="293">
        <f t="shared" si="4"/>
        <v>1.08758950713768</v>
      </c>
      <c r="L39" s="294">
        <f t="shared" si="5"/>
        <v>0.59720037747719412</v>
      </c>
      <c r="M39" s="292">
        <f t="shared" si="6"/>
        <v>0.61780019524894236</v>
      </c>
      <c r="N39" s="291">
        <v>15755.25</v>
      </c>
      <c r="O39" s="291">
        <f t="shared" si="7"/>
        <v>1169137.3168098202</v>
      </c>
      <c r="P39" s="292">
        <f t="shared" si="8"/>
        <v>0.57580490534931994</v>
      </c>
      <c r="Q39" s="293">
        <f t="shared" si="9"/>
        <v>1.0729331923182306</v>
      </c>
      <c r="R39" s="296">
        <v>0.62339999999999995</v>
      </c>
      <c r="S39" s="296">
        <v>0.57289999999999996</v>
      </c>
    </row>
    <row r="40" spans="1:19" x14ac:dyDescent="0.25">
      <c r="A40" s="290">
        <v>1974</v>
      </c>
      <c r="B40" s="291">
        <v>2088425.2298420975</v>
      </c>
      <c r="C40" s="291">
        <v>1209935.0950590102</v>
      </c>
      <c r="D40" s="292">
        <f t="shared" si="0"/>
        <v>0.57935284336250403</v>
      </c>
      <c r="E40" s="291">
        <v>7489</v>
      </c>
      <c r="F40" s="291">
        <v>257</v>
      </c>
      <c r="G40" s="291">
        <f t="shared" si="1"/>
        <v>7232</v>
      </c>
      <c r="H40" s="291">
        <f t="shared" si="2"/>
        <v>3462.8962994029716</v>
      </c>
      <c r="I40" s="291">
        <v>4481</v>
      </c>
      <c r="J40" s="291">
        <f t="shared" si="3"/>
        <v>3703.5044427581097</v>
      </c>
      <c r="K40" s="293">
        <f t="shared" si="4"/>
        <v>1.0694817639779224</v>
      </c>
      <c r="L40" s="294">
        <f t="shared" si="5"/>
        <v>0.59834423821605021</v>
      </c>
      <c r="M40" s="292">
        <f t="shared" si="6"/>
        <v>0.61960730088495575</v>
      </c>
      <c r="N40" s="291">
        <v>13609</v>
      </c>
      <c r="O40" s="291">
        <f t="shared" si="7"/>
        <v>1223544.0950590102</v>
      </c>
      <c r="P40" s="292">
        <f t="shared" si="8"/>
        <v>0.58586923657856804</v>
      </c>
      <c r="Q40" s="293">
        <f t="shared" si="9"/>
        <v>1.0575863387253706</v>
      </c>
      <c r="R40" s="296">
        <v>0.62450000000000006</v>
      </c>
      <c r="S40" s="296">
        <v>0.58360000000000001</v>
      </c>
    </row>
    <row r="41" spans="1:19" x14ac:dyDescent="0.25">
      <c r="A41" s="290">
        <v>1975</v>
      </c>
      <c r="B41" s="291">
        <v>2144098.782010281</v>
      </c>
      <c r="C41" s="291">
        <v>1230099.723777239</v>
      </c>
      <c r="D41" s="292">
        <f t="shared" si="0"/>
        <v>0.57371410967544711</v>
      </c>
      <c r="E41" s="291">
        <v>8160</v>
      </c>
      <c r="F41" s="291">
        <v>306</v>
      </c>
      <c r="G41" s="291">
        <f t="shared" si="1"/>
        <v>7854</v>
      </c>
      <c r="H41" s="291">
        <f t="shared" si="2"/>
        <v>3663.0774971273408</v>
      </c>
      <c r="I41" s="291">
        <v>5397</v>
      </c>
      <c r="J41" s="291">
        <f t="shared" si="3"/>
        <v>4387.4491601604104</v>
      </c>
      <c r="K41" s="293">
        <f t="shared" si="4"/>
        <v>1.1977494780280069</v>
      </c>
      <c r="L41" s="294">
        <f t="shared" si="5"/>
        <v>0.66139705882352939</v>
      </c>
      <c r="M41" s="292">
        <f t="shared" si="6"/>
        <v>0.68716577540106949</v>
      </c>
      <c r="N41" s="291">
        <v>13991.5</v>
      </c>
      <c r="O41" s="291">
        <f t="shared" si="7"/>
        <v>1244091.223777239</v>
      </c>
      <c r="P41" s="292">
        <f t="shared" si="8"/>
        <v>0.58023969521161434</v>
      </c>
      <c r="Q41" s="293">
        <f t="shared" si="9"/>
        <v>1.1842791540665949</v>
      </c>
      <c r="R41" s="296">
        <v>0.69130000000000003</v>
      </c>
      <c r="S41" s="296">
        <v>0.57730000000000004</v>
      </c>
    </row>
    <row r="42" spans="1:19" x14ac:dyDescent="0.25">
      <c r="A42" s="290">
        <v>1976</v>
      </c>
      <c r="B42" s="291">
        <v>2178050.7891309545</v>
      </c>
      <c r="C42" s="291">
        <v>1246991.7190741552</v>
      </c>
      <c r="D42" s="292">
        <f t="shared" si="0"/>
        <v>0.57252646508381322</v>
      </c>
      <c r="E42" s="291">
        <v>8900</v>
      </c>
      <c r="F42" s="291">
        <v>407</v>
      </c>
      <c r="G42" s="291">
        <f t="shared" si="1"/>
        <v>8493</v>
      </c>
      <c r="H42" s="291">
        <f t="shared" si="2"/>
        <v>3899.3581060562501</v>
      </c>
      <c r="I42" s="291">
        <v>6230</v>
      </c>
      <c r="J42" s="291">
        <f t="shared" si="3"/>
        <v>4996.0235538897905</v>
      </c>
      <c r="K42" s="293">
        <f t="shared" si="4"/>
        <v>1.2812425578790174</v>
      </c>
      <c r="L42" s="294">
        <f t="shared" si="5"/>
        <v>0.7</v>
      </c>
      <c r="M42" s="292">
        <f t="shared" si="6"/>
        <v>0.73354527257741675</v>
      </c>
      <c r="N42" s="291">
        <v>16001.5</v>
      </c>
      <c r="O42" s="291">
        <f t="shared" si="7"/>
        <v>1262993.2190741552</v>
      </c>
      <c r="P42" s="292">
        <f t="shared" si="8"/>
        <v>0.57987317163439123</v>
      </c>
      <c r="Q42" s="293">
        <f t="shared" si="9"/>
        <v>1.2650098477739464</v>
      </c>
      <c r="R42" s="296">
        <v>0.73699999999999999</v>
      </c>
      <c r="S42" s="296">
        <v>0.5756</v>
      </c>
    </row>
    <row r="43" spans="1:19" x14ac:dyDescent="0.25">
      <c r="A43" s="290">
        <v>1977</v>
      </c>
      <c r="B43" s="291">
        <v>2204232.7358337897</v>
      </c>
      <c r="C43" s="291">
        <v>1263467.5832024352</v>
      </c>
      <c r="D43" s="292">
        <f t="shared" si="0"/>
        <v>0.57320062562472851</v>
      </c>
      <c r="E43" s="291">
        <v>10757</v>
      </c>
      <c r="F43" s="291">
        <v>484</v>
      </c>
      <c r="G43" s="291">
        <f t="shared" si="1"/>
        <v>10273</v>
      </c>
      <c r="H43" s="291">
        <f t="shared" si="2"/>
        <v>4660.5786371800968</v>
      </c>
      <c r="I43" s="291">
        <v>7015</v>
      </c>
      <c r="J43" s="291">
        <f t="shared" si="3"/>
        <v>5552.1804383928093</v>
      </c>
      <c r="K43" s="293">
        <f t="shared" si="4"/>
        <v>1.1913071038218079</v>
      </c>
      <c r="L43" s="294">
        <f t="shared" si="5"/>
        <v>0.65213349446871804</v>
      </c>
      <c r="M43" s="292">
        <f t="shared" si="6"/>
        <v>0.68285797722184371</v>
      </c>
      <c r="N43" s="291">
        <v>13164.25</v>
      </c>
      <c r="O43" s="291">
        <f t="shared" si="7"/>
        <v>1276631.8332024352</v>
      </c>
      <c r="P43" s="292">
        <f t="shared" si="8"/>
        <v>0.57917288517155008</v>
      </c>
      <c r="Q43" s="293">
        <f t="shared" si="9"/>
        <v>1.179022697203068</v>
      </c>
      <c r="R43" s="296">
        <v>0.68559999999999999</v>
      </c>
      <c r="S43" s="296">
        <v>0.5756</v>
      </c>
    </row>
    <row r="44" spans="1:19" x14ac:dyDescent="0.25">
      <c r="A44" s="290">
        <v>1978</v>
      </c>
      <c r="B44" s="291">
        <v>2226728.2318534567</v>
      </c>
      <c r="C44" s="291">
        <v>1264151.9818797885</v>
      </c>
      <c r="D44" s="292">
        <f t="shared" si="0"/>
        <v>0.56771722915981948</v>
      </c>
      <c r="E44" s="291">
        <v>11870</v>
      </c>
      <c r="F44" s="291">
        <v>578</v>
      </c>
      <c r="G44" s="291">
        <f t="shared" si="1"/>
        <v>11292</v>
      </c>
      <c r="H44" s="291">
        <f t="shared" si="2"/>
        <v>5071.1172735259679</v>
      </c>
      <c r="I44" s="291">
        <v>8050</v>
      </c>
      <c r="J44" s="291">
        <f t="shared" si="3"/>
        <v>6367.9052166098618</v>
      </c>
      <c r="K44" s="293">
        <f t="shared" si="4"/>
        <v>1.2557203616358554</v>
      </c>
      <c r="L44" s="294">
        <f t="shared" si="5"/>
        <v>0.67818028643639428</v>
      </c>
      <c r="M44" s="292">
        <f t="shared" si="6"/>
        <v>0.71289408430747436</v>
      </c>
      <c r="N44" s="291">
        <v>14735.25</v>
      </c>
      <c r="O44" s="291">
        <f t="shared" si="7"/>
        <v>1278887.2318797885</v>
      </c>
      <c r="P44" s="292">
        <f t="shared" si="8"/>
        <v>0.57433467343937339</v>
      </c>
      <c r="Q44" s="293">
        <f t="shared" si="9"/>
        <v>1.2412520387082762</v>
      </c>
      <c r="R44" s="296">
        <v>0.71499999999999997</v>
      </c>
      <c r="S44" s="296">
        <v>0.56950000000000001</v>
      </c>
    </row>
    <row r="45" spans="1:19" x14ac:dyDescent="0.25">
      <c r="A45" s="290">
        <v>1979</v>
      </c>
      <c r="B45" s="291">
        <v>2243357.9941894077</v>
      </c>
      <c r="C45" s="291">
        <v>1287096.0825862631</v>
      </c>
      <c r="D45" s="292">
        <f t="shared" si="0"/>
        <v>0.57373637463124982</v>
      </c>
      <c r="E45" s="291">
        <v>13528</v>
      </c>
      <c r="F45" s="291">
        <v>547</v>
      </c>
      <c r="G45" s="291">
        <f t="shared" si="1"/>
        <v>12981</v>
      </c>
      <c r="H45" s="291">
        <f t="shared" si="2"/>
        <v>5786.4148448988071</v>
      </c>
      <c r="I45" s="291">
        <v>9352</v>
      </c>
      <c r="J45" s="291">
        <f t="shared" si="3"/>
        <v>7265.9688165690732</v>
      </c>
      <c r="K45" s="293">
        <f t="shared" si="4"/>
        <v>1.2556944172391324</v>
      </c>
      <c r="L45" s="294">
        <f t="shared" si="5"/>
        <v>0.69130691898285035</v>
      </c>
      <c r="M45" s="292">
        <f t="shared" si="6"/>
        <v>0.72043756259147984</v>
      </c>
      <c r="N45" s="291">
        <v>21924.5</v>
      </c>
      <c r="O45" s="291">
        <f t="shared" si="7"/>
        <v>1309020.5825862631</v>
      </c>
      <c r="P45" s="292">
        <f t="shared" si="8"/>
        <v>0.58350944698830887</v>
      </c>
      <c r="Q45" s="293">
        <f t="shared" si="9"/>
        <v>1.2346630655423039</v>
      </c>
      <c r="R45" s="296">
        <v>0.7218</v>
      </c>
      <c r="S45" s="296">
        <v>0.57489999999999997</v>
      </c>
    </row>
    <row r="46" spans="1:19" x14ac:dyDescent="0.25">
      <c r="A46" s="290">
        <v>1980</v>
      </c>
      <c r="B46" s="291">
        <v>2269550.1244576657</v>
      </c>
      <c r="C46" s="291">
        <v>1310767.4537646866</v>
      </c>
      <c r="D46" s="292">
        <f t="shared" si="0"/>
        <v>0.57754505601761452</v>
      </c>
      <c r="E46" s="291">
        <v>15642</v>
      </c>
      <c r="F46" s="291">
        <v>537</v>
      </c>
      <c r="G46" s="291">
        <f t="shared" si="1"/>
        <v>15105</v>
      </c>
      <c r="H46" s="291">
        <f t="shared" si="2"/>
        <v>6655.504030169639</v>
      </c>
      <c r="I46" s="291">
        <v>10906</v>
      </c>
      <c r="J46" s="291">
        <f t="shared" si="3"/>
        <v>8320.3164441385961</v>
      </c>
      <c r="K46" s="293">
        <f t="shared" si="4"/>
        <v>1.2501406965456414</v>
      </c>
      <c r="L46" s="294">
        <f t="shared" si="5"/>
        <v>0.69722541874440613</v>
      </c>
      <c r="M46" s="292">
        <f t="shared" si="6"/>
        <v>0.72201257861635215</v>
      </c>
      <c r="N46" s="291">
        <v>20168.25</v>
      </c>
      <c r="O46" s="291">
        <f t="shared" si="7"/>
        <v>1330935.7037646866</v>
      </c>
      <c r="P46" s="292">
        <f t="shared" si="8"/>
        <v>0.58643150879195871</v>
      </c>
      <c r="Q46" s="293">
        <f t="shared" si="9"/>
        <v>1.2311967685769285</v>
      </c>
      <c r="R46" s="296">
        <v>0.72270000000000001</v>
      </c>
      <c r="S46" s="296">
        <v>0.57820000000000005</v>
      </c>
    </row>
    <row r="47" spans="1:19" x14ac:dyDescent="0.25">
      <c r="A47" s="290">
        <v>1981</v>
      </c>
      <c r="B47" s="291">
        <v>2295732.0711605009</v>
      </c>
      <c r="C47" s="291">
        <v>1309918.242373893</v>
      </c>
      <c r="D47" s="292">
        <f t="shared" si="0"/>
        <v>0.57058846667229968</v>
      </c>
      <c r="E47" s="291">
        <v>18259</v>
      </c>
      <c r="F47" s="291">
        <v>539</v>
      </c>
      <c r="G47" s="291">
        <f t="shared" si="1"/>
        <v>17720</v>
      </c>
      <c r="H47" s="291">
        <f t="shared" si="2"/>
        <v>7718.6707554433715</v>
      </c>
      <c r="I47" s="291">
        <v>12979</v>
      </c>
      <c r="J47" s="291">
        <f t="shared" si="3"/>
        <v>9908.2519657706798</v>
      </c>
      <c r="K47" s="293">
        <f t="shared" si="4"/>
        <v>1.28367335253718</v>
      </c>
      <c r="L47" s="294">
        <f t="shared" si="5"/>
        <v>0.71082753710498936</v>
      </c>
      <c r="M47" s="292">
        <f t="shared" si="6"/>
        <v>0.73244920993227991</v>
      </c>
      <c r="N47" s="291">
        <v>32286.75</v>
      </c>
      <c r="O47" s="291">
        <f t="shared" si="7"/>
        <v>1342204.992373893</v>
      </c>
      <c r="P47" s="292">
        <f t="shared" si="8"/>
        <v>0.58465228117643686</v>
      </c>
      <c r="Q47" s="293">
        <f t="shared" si="9"/>
        <v>1.2527945815219366</v>
      </c>
      <c r="R47" s="296">
        <v>0.73240000000000005</v>
      </c>
      <c r="S47" s="296">
        <v>0.5706</v>
      </c>
    </row>
    <row r="48" spans="1:19" x14ac:dyDescent="0.25">
      <c r="A48" s="290">
        <v>1982</v>
      </c>
      <c r="B48" s="291">
        <v>2330600.5991692552</v>
      </c>
      <c r="C48" s="291">
        <v>1309193.426854976</v>
      </c>
      <c r="D48" s="292">
        <f t="shared" si="0"/>
        <v>0.56174079218963524</v>
      </c>
      <c r="E48" s="291">
        <v>22426</v>
      </c>
      <c r="F48" s="291">
        <v>676</v>
      </c>
      <c r="G48" s="291">
        <f t="shared" si="1"/>
        <v>21750</v>
      </c>
      <c r="H48" s="291">
        <f t="shared" si="2"/>
        <v>9332.3583662309229</v>
      </c>
      <c r="I48" s="291">
        <v>15653</v>
      </c>
      <c r="J48" s="291">
        <f t="shared" si="3"/>
        <v>11956.216460391639</v>
      </c>
      <c r="K48" s="293">
        <f t="shared" si="4"/>
        <v>1.2811570228223479</v>
      </c>
      <c r="L48" s="294">
        <f t="shared" si="5"/>
        <v>0.69798448229733345</v>
      </c>
      <c r="M48" s="292">
        <f t="shared" si="6"/>
        <v>0.71967816091954018</v>
      </c>
      <c r="N48" s="291">
        <v>39171</v>
      </c>
      <c r="O48" s="291">
        <f t="shared" si="7"/>
        <v>1348364.426854976</v>
      </c>
      <c r="P48" s="292">
        <f t="shared" si="8"/>
        <v>0.57854804780175628</v>
      </c>
      <c r="Q48" s="293">
        <f t="shared" si="9"/>
        <v>1.2439384484210432</v>
      </c>
      <c r="R48" s="296">
        <v>0.71899999999999997</v>
      </c>
      <c r="S48" s="296">
        <v>0.56110000000000004</v>
      </c>
    </row>
    <row r="49" spans="1:19" x14ac:dyDescent="0.25">
      <c r="A49" s="290">
        <v>1983</v>
      </c>
      <c r="B49" s="291">
        <v>2379705.7516395277</v>
      </c>
      <c r="C49" s="291">
        <v>1290267.6149589093</v>
      </c>
      <c r="D49" s="292">
        <f t="shared" si="0"/>
        <v>0.54219628375061224</v>
      </c>
      <c r="E49" s="291">
        <v>25194</v>
      </c>
      <c r="F49" s="291">
        <v>835</v>
      </c>
      <c r="G49" s="291">
        <f t="shared" si="1"/>
        <v>24359</v>
      </c>
      <c r="H49" s="291">
        <f t="shared" si="2"/>
        <v>10236.139482042083</v>
      </c>
      <c r="I49" s="291">
        <v>17160</v>
      </c>
      <c r="J49" s="291">
        <f t="shared" si="3"/>
        <v>13299.566540346352</v>
      </c>
      <c r="K49" s="293">
        <f t="shared" si="4"/>
        <v>1.2992756266831491</v>
      </c>
      <c r="L49" s="294">
        <f t="shared" si="5"/>
        <v>0.68111455108359131</v>
      </c>
      <c r="M49" s="292">
        <f t="shared" si="6"/>
        <v>0.70446241635535123</v>
      </c>
      <c r="N49" s="291">
        <v>51394.25</v>
      </c>
      <c r="O49" s="291">
        <f t="shared" si="7"/>
        <v>1341661.8649589093</v>
      </c>
      <c r="P49" s="292">
        <f t="shared" si="8"/>
        <v>0.56379317654485428</v>
      </c>
      <c r="Q49" s="293">
        <f t="shared" si="9"/>
        <v>1.2495050413213107</v>
      </c>
      <c r="R49" s="296">
        <v>0.70309999999999995</v>
      </c>
      <c r="S49" s="296">
        <v>0.54100000000000004</v>
      </c>
    </row>
    <row r="50" spans="1:19" x14ac:dyDescent="0.25">
      <c r="A50" s="290">
        <v>1984</v>
      </c>
      <c r="B50" s="291">
        <v>2417812.6534528336</v>
      </c>
      <c r="C50" s="291">
        <v>1294489.8487146022</v>
      </c>
      <c r="D50" s="292">
        <f t="shared" si="0"/>
        <v>0.53539708581885581</v>
      </c>
      <c r="E50" s="291">
        <v>28131</v>
      </c>
      <c r="F50" s="291">
        <v>1068</v>
      </c>
      <c r="G50" s="291">
        <f t="shared" si="1"/>
        <v>27063</v>
      </c>
      <c r="H50" s="291">
        <f t="shared" si="2"/>
        <v>11193.174939072234</v>
      </c>
      <c r="I50" s="291">
        <v>17504</v>
      </c>
      <c r="J50" s="291">
        <f t="shared" si="3"/>
        <v>13521.929134771553</v>
      </c>
      <c r="K50" s="293">
        <f t="shared" si="4"/>
        <v>1.2080512641297414</v>
      </c>
      <c r="L50" s="294">
        <f t="shared" si="5"/>
        <v>0.62223170168141906</v>
      </c>
      <c r="M50" s="292">
        <f t="shared" si="6"/>
        <v>0.64678712633484836</v>
      </c>
      <c r="N50" s="291">
        <v>74237.75</v>
      </c>
      <c r="O50" s="291">
        <f t="shared" si="7"/>
        <v>1368727.5987146022</v>
      </c>
      <c r="P50" s="292">
        <f t="shared" si="8"/>
        <v>0.56610159466241006</v>
      </c>
      <c r="Q50" s="293">
        <f t="shared" si="9"/>
        <v>1.1425283596322573</v>
      </c>
      <c r="R50" s="296">
        <v>0.64470000000000005</v>
      </c>
      <c r="S50" s="296">
        <v>0.53359999999999996</v>
      </c>
    </row>
    <row r="51" spans="1:19" x14ac:dyDescent="0.25">
      <c r="A51" s="290">
        <v>1985</v>
      </c>
      <c r="B51" s="291">
        <v>2446754.3463853337</v>
      </c>
      <c r="C51" s="291">
        <v>1335342.8221013469</v>
      </c>
      <c r="D51" s="292">
        <f t="shared" si="0"/>
        <v>0.5457608868965903</v>
      </c>
      <c r="E51" s="291">
        <v>31452</v>
      </c>
      <c r="F51" s="291">
        <v>1387</v>
      </c>
      <c r="G51" s="291">
        <f t="shared" si="1"/>
        <v>30065</v>
      </c>
      <c r="H51" s="291">
        <f t="shared" si="2"/>
        <v>12287.706791822382</v>
      </c>
      <c r="I51" s="291">
        <v>19168</v>
      </c>
      <c r="J51" s="291">
        <f t="shared" si="3"/>
        <v>14354.366296616248</v>
      </c>
      <c r="K51" s="293">
        <f t="shared" si="4"/>
        <v>1.1681891942741711</v>
      </c>
      <c r="L51" s="294">
        <f t="shared" si="5"/>
        <v>0.60943660180592651</v>
      </c>
      <c r="M51" s="292">
        <f t="shared" si="6"/>
        <v>0.63755197073008485</v>
      </c>
      <c r="N51" s="291">
        <v>64083</v>
      </c>
      <c r="O51" s="291">
        <f t="shared" si="7"/>
        <v>1399425.8221013469</v>
      </c>
      <c r="P51" s="292">
        <f t="shared" si="8"/>
        <v>0.57195191015753677</v>
      </c>
      <c r="Q51" s="293">
        <f t="shared" si="9"/>
        <v>1.1146950633567767</v>
      </c>
      <c r="R51" s="296">
        <v>0.63480000000000003</v>
      </c>
      <c r="S51" s="296">
        <v>0.54330000000000001</v>
      </c>
    </row>
    <row r="52" spans="1:19" x14ac:dyDescent="0.25">
      <c r="A52" s="290">
        <v>1986</v>
      </c>
      <c r="B52" s="291">
        <v>2465624.4931143704</v>
      </c>
      <c r="C52" s="291">
        <v>1339400</v>
      </c>
      <c r="D52" s="292">
        <f t="shared" si="0"/>
        <v>0.54322951598691416</v>
      </c>
      <c r="E52" s="291">
        <v>36160</v>
      </c>
      <c r="F52" s="291">
        <v>2194</v>
      </c>
      <c r="G52" s="291">
        <f t="shared" si="1"/>
        <v>33966</v>
      </c>
      <c r="H52" s="291">
        <f t="shared" si="2"/>
        <v>13775.820322541083</v>
      </c>
      <c r="I52" s="291">
        <v>22583</v>
      </c>
      <c r="J52" s="291">
        <f t="shared" si="3"/>
        <v>16860.534567716888</v>
      </c>
      <c r="K52" s="293">
        <f t="shared" si="4"/>
        <v>1.2239223634565233</v>
      </c>
      <c r="L52" s="294">
        <f t="shared" si="5"/>
        <v>0.62452986725663717</v>
      </c>
      <c r="M52" s="292">
        <f t="shared" si="6"/>
        <v>0.66487075310604726</v>
      </c>
      <c r="N52" s="291">
        <v>61725</v>
      </c>
      <c r="O52" s="291">
        <f t="shared" si="7"/>
        <v>1401125</v>
      </c>
      <c r="P52" s="292">
        <f t="shared" si="8"/>
        <v>0.56826374166579452</v>
      </c>
      <c r="Q52" s="293">
        <f t="shared" si="9"/>
        <v>1.1700038280764866</v>
      </c>
      <c r="R52" s="296">
        <v>0.66139999999999999</v>
      </c>
      <c r="S52" s="296">
        <v>0.54020000000000001</v>
      </c>
    </row>
    <row r="53" spans="1:19" x14ac:dyDescent="0.25">
      <c r="A53" s="290">
        <v>1987</v>
      </c>
      <c r="B53" s="291">
        <v>2501409.5420112056</v>
      </c>
      <c r="C53" s="291">
        <v>1322300</v>
      </c>
      <c r="D53" s="292">
        <f t="shared" si="0"/>
        <v>0.5286219540590833</v>
      </c>
      <c r="E53" s="291">
        <v>42758</v>
      </c>
      <c r="F53" s="291">
        <v>2290</v>
      </c>
      <c r="G53" s="291">
        <f t="shared" si="1"/>
        <v>40468</v>
      </c>
      <c r="H53" s="291">
        <f t="shared" si="2"/>
        <v>16178.078527461983</v>
      </c>
      <c r="I53" s="291">
        <v>26992</v>
      </c>
      <c r="J53" s="291">
        <f t="shared" si="3"/>
        <v>20412.916887241929</v>
      </c>
      <c r="K53" s="293">
        <f t="shared" si="4"/>
        <v>1.2617639883865928</v>
      </c>
      <c r="L53" s="294">
        <f t="shared" si="5"/>
        <v>0.63127367977922255</v>
      </c>
      <c r="M53" s="292">
        <f t="shared" si="6"/>
        <v>0.6669961451023031</v>
      </c>
      <c r="N53" s="291">
        <v>70100</v>
      </c>
      <c r="O53" s="291">
        <f t="shared" si="7"/>
        <v>1392400</v>
      </c>
      <c r="P53" s="292">
        <f t="shared" si="8"/>
        <v>0.55664615354448121</v>
      </c>
      <c r="Q53" s="293">
        <f t="shared" si="9"/>
        <v>1.1982408229270265</v>
      </c>
      <c r="R53" s="296">
        <v>0.66279999999999994</v>
      </c>
      <c r="S53" s="296">
        <v>0.52500000000000002</v>
      </c>
    </row>
    <row r="54" spans="1:19" x14ac:dyDescent="0.25">
      <c r="A54" s="290">
        <v>1988</v>
      </c>
      <c r="B54" s="291">
        <v>2525626.0605873792</v>
      </c>
      <c r="C54" s="291">
        <v>1319400</v>
      </c>
      <c r="D54" s="292">
        <f t="shared" si="0"/>
        <v>0.52240512583765075</v>
      </c>
      <c r="E54" s="291">
        <v>46984</v>
      </c>
      <c r="F54" s="291">
        <v>2660</v>
      </c>
      <c r="G54" s="291">
        <f t="shared" si="1"/>
        <v>44324</v>
      </c>
      <c r="H54" s="291">
        <f t="shared" si="2"/>
        <v>17549.708047315471</v>
      </c>
      <c r="I54" s="291">
        <v>30144</v>
      </c>
      <c r="J54" s="291">
        <f t="shared" si="3"/>
        <v>22846.748522055481</v>
      </c>
      <c r="K54" s="293">
        <f t="shared" si="4"/>
        <v>1.3018306891749281</v>
      </c>
      <c r="L54" s="294">
        <f t="shared" si="5"/>
        <v>0.64158011237868207</v>
      </c>
      <c r="M54" s="292">
        <f t="shared" si="6"/>
        <v>0.68008302499774387</v>
      </c>
      <c r="N54" s="291">
        <v>75100</v>
      </c>
      <c r="O54" s="291">
        <f t="shared" si="7"/>
        <v>1394500</v>
      </c>
      <c r="P54" s="292">
        <f t="shared" si="8"/>
        <v>0.55214032740685459</v>
      </c>
      <c r="Q54" s="293">
        <f t="shared" si="9"/>
        <v>1.2317213419128001</v>
      </c>
      <c r="R54" s="296">
        <v>0.67520000000000002</v>
      </c>
      <c r="S54" s="296">
        <v>0.51819999999999999</v>
      </c>
    </row>
    <row r="55" spans="1:19" x14ac:dyDescent="0.25">
      <c r="A55" s="290">
        <v>1989</v>
      </c>
      <c r="B55" s="291">
        <v>2543875.0098256054</v>
      </c>
      <c r="C55" s="291">
        <v>1257400</v>
      </c>
      <c r="D55" s="292">
        <f t="shared" si="0"/>
        <v>0.49428529119683468</v>
      </c>
      <c r="E55" s="291">
        <v>51102</v>
      </c>
      <c r="F55" s="291">
        <v>3412</v>
      </c>
      <c r="G55" s="291">
        <f t="shared" si="1"/>
        <v>47690</v>
      </c>
      <c r="H55" s="291">
        <f t="shared" si="2"/>
        <v>18746.990247476573</v>
      </c>
      <c r="I55" s="291">
        <v>31508</v>
      </c>
      <c r="J55" s="291">
        <f t="shared" si="3"/>
        <v>25058.056306664545</v>
      </c>
      <c r="K55" s="293">
        <f t="shared" si="4"/>
        <v>1.3366442280001436</v>
      </c>
      <c r="L55" s="294">
        <f t="shared" si="5"/>
        <v>0.61657078000861021</v>
      </c>
      <c r="M55" s="292">
        <f t="shared" si="6"/>
        <v>0.66068358146361916</v>
      </c>
      <c r="N55" s="291">
        <v>105000</v>
      </c>
      <c r="O55" s="291">
        <f t="shared" si="7"/>
        <v>1362400</v>
      </c>
      <c r="P55" s="292">
        <f t="shared" si="8"/>
        <v>0.53556090402939993</v>
      </c>
      <c r="Q55" s="293">
        <f t="shared" si="9"/>
        <v>1.2336292221721818</v>
      </c>
      <c r="R55" s="296">
        <v>0.65510000000000002</v>
      </c>
      <c r="S55" s="296">
        <v>0.4894</v>
      </c>
    </row>
    <row r="56" spans="1:19" x14ac:dyDescent="0.25">
      <c r="A56" s="290">
        <v>1990</v>
      </c>
      <c r="B56" s="291">
        <v>2574517.3581837658</v>
      </c>
      <c r="C56" s="291">
        <v>1222500</v>
      </c>
      <c r="D56" s="292">
        <f t="shared" si="0"/>
        <v>0.47484628375643662</v>
      </c>
      <c r="E56" s="291">
        <v>53077</v>
      </c>
      <c r="F56" s="291">
        <v>3695</v>
      </c>
      <c r="G56" s="291">
        <f t="shared" si="1"/>
        <v>49382</v>
      </c>
      <c r="H56" s="291">
        <f t="shared" si="2"/>
        <v>19181.070907534031</v>
      </c>
      <c r="I56" s="291">
        <v>32442</v>
      </c>
      <c r="J56" s="291">
        <f t="shared" si="3"/>
        <v>26537.423312883435</v>
      </c>
      <c r="K56" s="293">
        <f t="shared" si="4"/>
        <v>1.3835214645111364</v>
      </c>
      <c r="L56" s="294">
        <f t="shared" si="5"/>
        <v>0.61122520112289691</v>
      </c>
      <c r="M56" s="292">
        <f t="shared" si="6"/>
        <v>0.65696002592037583</v>
      </c>
      <c r="N56" s="291">
        <v>120500</v>
      </c>
      <c r="O56" s="291">
        <f t="shared" si="7"/>
        <v>1343000</v>
      </c>
      <c r="P56" s="292">
        <f t="shared" si="8"/>
        <v>0.52165117307557818</v>
      </c>
      <c r="Q56" s="293">
        <f t="shared" si="9"/>
        <v>1.2593856964742103</v>
      </c>
      <c r="R56" s="296">
        <v>0.65069999999999995</v>
      </c>
      <c r="S56" s="296">
        <v>0.46939999999999998</v>
      </c>
    </row>
    <row r="57" spans="1:19" x14ac:dyDescent="0.25">
      <c r="A57" s="290">
        <v>1991</v>
      </c>
      <c r="B57" s="291">
        <v>2611178.1937069888</v>
      </c>
      <c r="C57" s="291">
        <v>1226800</v>
      </c>
      <c r="D57" s="292">
        <f t="shared" si="0"/>
        <v>0.46982622746950847</v>
      </c>
      <c r="E57" s="291">
        <v>54008</v>
      </c>
      <c r="F57" s="291">
        <v>4259</v>
      </c>
      <c r="G57" s="291">
        <f t="shared" si="1"/>
        <v>49749</v>
      </c>
      <c r="H57" s="291">
        <f t="shared" si="2"/>
        <v>19052.319033567474</v>
      </c>
      <c r="I57" s="291">
        <v>32849</v>
      </c>
      <c r="J57" s="291">
        <f t="shared" si="3"/>
        <v>26776.1656341702</v>
      </c>
      <c r="K57" s="293">
        <f t="shared" si="4"/>
        <v>1.4054019139084544</v>
      </c>
      <c r="L57" s="294">
        <f t="shared" si="5"/>
        <v>0.60822470745074808</v>
      </c>
      <c r="M57" s="292">
        <f t="shared" si="6"/>
        <v>0.66029467929003594</v>
      </c>
      <c r="N57" s="291">
        <v>145100</v>
      </c>
      <c r="O57" s="291">
        <f t="shared" si="7"/>
        <v>1371900</v>
      </c>
      <c r="P57" s="292">
        <f t="shared" si="8"/>
        <v>0.52539501260630805</v>
      </c>
      <c r="Q57" s="293">
        <f t="shared" si="9"/>
        <v>1.2567585596493125</v>
      </c>
      <c r="R57" s="296">
        <v>0.65329999999999999</v>
      </c>
      <c r="S57" s="296">
        <v>0.46379999999999999</v>
      </c>
    </row>
    <row r="58" spans="1:19" x14ac:dyDescent="0.25">
      <c r="A58" s="290">
        <v>1992</v>
      </c>
      <c r="B58" s="291">
        <v>2642900</v>
      </c>
      <c r="C58" s="291">
        <v>1190700</v>
      </c>
      <c r="D58" s="292">
        <f t="shared" si="0"/>
        <v>0.45052782927844415</v>
      </c>
      <c r="E58" s="291">
        <v>53632</v>
      </c>
      <c r="F58" s="291">
        <v>4443</v>
      </c>
      <c r="G58" s="291">
        <f t="shared" si="1"/>
        <v>49189</v>
      </c>
      <c r="H58" s="291">
        <f t="shared" si="2"/>
        <v>18611.752241855538</v>
      </c>
      <c r="I58" s="291">
        <v>32534</v>
      </c>
      <c r="J58" s="291">
        <f t="shared" si="3"/>
        <v>27323.423196439071</v>
      </c>
      <c r="K58" s="293">
        <f t="shared" si="4"/>
        <v>1.468073658050963</v>
      </c>
      <c r="L58" s="294">
        <f t="shared" si="5"/>
        <v>0.60661545346062051</v>
      </c>
      <c r="M58" s="292">
        <f t="shared" si="6"/>
        <v>0.66140803838256523</v>
      </c>
      <c r="N58" s="291">
        <v>184600</v>
      </c>
      <c r="O58" s="291">
        <f t="shared" si="7"/>
        <v>1375300</v>
      </c>
      <c r="P58" s="292">
        <f t="shared" si="8"/>
        <v>0.52037534526467133</v>
      </c>
      <c r="Q58" s="293">
        <f t="shared" si="9"/>
        <v>1.2710210896831831</v>
      </c>
      <c r="R58" s="296">
        <v>0.65380000000000005</v>
      </c>
      <c r="S58" s="296">
        <v>0.44390000000000002</v>
      </c>
    </row>
    <row r="59" spans="1:19" x14ac:dyDescent="0.25">
      <c r="A59" s="290">
        <v>1993</v>
      </c>
      <c r="B59" s="291">
        <v>2672900</v>
      </c>
      <c r="C59" s="291">
        <v>1193700</v>
      </c>
      <c r="D59" s="292">
        <f t="shared" si="0"/>
        <v>0.44659358748924388</v>
      </c>
      <c r="E59" s="291">
        <v>55572</v>
      </c>
      <c r="F59" s="291">
        <v>4212</v>
      </c>
      <c r="G59" s="291">
        <f t="shared" si="1"/>
        <v>51360</v>
      </c>
      <c r="H59" s="291">
        <f t="shared" si="2"/>
        <v>19215.084739421603</v>
      </c>
      <c r="I59" s="291">
        <v>33219</v>
      </c>
      <c r="J59" s="291">
        <f t="shared" si="3"/>
        <v>27828.600150791655</v>
      </c>
      <c r="K59" s="293">
        <f t="shared" si="4"/>
        <v>1.4482684062120523</v>
      </c>
      <c r="L59" s="294">
        <f t="shared" si="5"/>
        <v>0.59776506154178366</v>
      </c>
      <c r="M59" s="292">
        <f t="shared" si="6"/>
        <v>0.64678738317757012</v>
      </c>
      <c r="N59" s="291">
        <v>177000</v>
      </c>
      <c r="O59" s="291">
        <f t="shared" si="7"/>
        <v>1370700</v>
      </c>
      <c r="P59" s="292">
        <f t="shared" si="8"/>
        <v>0.51281379774776459</v>
      </c>
      <c r="Q59" s="293">
        <f t="shared" si="9"/>
        <v>1.2612519125230373</v>
      </c>
      <c r="R59" s="296">
        <v>0.63839999999999997</v>
      </c>
      <c r="S59" s="296">
        <v>0.43930000000000002</v>
      </c>
    </row>
    <row r="60" spans="1:19" x14ac:dyDescent="0.25">
      <c r="A60" s="290">
        <v>1994</v>
      </c>
      <c r="B60" s="291">
        <v>2706300</v>
      </c>
      <c r="C60" s="291">
        <v>1224000</v>
      </c>
      <c r="D60" s="292">
        <f t="shared" si="0"/>
        <v>0.45227801795809774</v>
      </c>
      <c r="E60" s="291">
        <v>60906</v>
      </c>
      <c r="F60" s="291">
        <v>4195</v>
      </c>
      <c r="G60" s="291">
        <f t="shared" si="1"/>
        <v>56711</v>
      </c>
      <c r="H60" s="291">
        <f t="shared" si="2"/>
        <v>20955.178657207256</v>
      </c>
      <c r="I60" s="291">
        <v>34766</v>
      </c>
      <c r="J60" s="291">
        <f t="shared" si="3"/>
        <v>28403.594771241831</v>
      </c>
      <c r="K60" s="293">
        <f t="shared" si="4"/>
        <v>1.3554451258029618</v>
      </c>
      <c r="L60" s="294">
        <f t="shared" si="5"/>
        <v>0.57081404130955904</v>
      </c>
      <c r="M60" s="292">
        <f t="shared" si="6"/>
        <v>0.61303803494912801</v>
      </c>
      <c r="N60" s="291">
        <v>165500</v>
      </c>
      <c r="O60" s="291">
        <f t="shared" si="7"/>
        <v>1389500</v>
      </c>
      <c r="P60" s="292">
        <f t="shared" si="8"/>
        <v>0.51343162251043861</v>
      </c>
      <c r="Q60" s="293">
        <f t="shared" si="9"/>
        <v>1.194001319886884</v>
      </c>
      <c r="R60" s="296">
        <v>0.60399999999999998</v>
      </c>
      <c r="S60" s="296">
        <v>0.44440000000000002</v>
      </c>
    </row>
    <row r="61" spans="1:19" x14ac:dyDescent="0.25">
      <c r="A61" s="290">
        <v>1995</v>
      </c>
      <c r="B61" s="291">
        <v>2743000</v>
      </c>
      <c r="C61" s="291">
        <v>1289900</v>
      </c>
      <c r="D61" s="292">
        <f t="shared" si="0"/>
        <v>0.4702515493984688</v>
      </c>
      <c r="E61" s="291">
        <v>65697</v>
      </c>
      <c r="F61" s="291">
        <v>4242</v>
      </c>
      <c r="G61" s="291">
        <f t="shared" si="1"/>
        <v>61455</v>
      </c>
      <c r="H61" s="291">
        <f t="shared" si="2"/>
        <v>22404.301859278163</v>
      </c>
      <c r="I61" s="291">
        <v>37088</v>
      </c>
      <c r="J61" s="291">
        <f t="shared" si="3"/>
        <v>28752.616481897821</v>
      </c>
      <c r="K61" s="293">
        <f t="shared" si="4"/>
        <v>1.283352485718749</v>
      </c>
      <c r="L61" s="294">
        <f t="shared" si="5"/>
        <v>0.56453110492107705</v>
      </c>
      <c r="M61" s="292">
        <f t="shared" si="6"/>
        <v>0.60349849483361806</v>
      </c>
      <c r="N61" s="291">
        <v>136300</v>
      </c>
      <c r="O61" s="291">
        <f t="shared" si="7"/>
        <v>1426200</v>
      </c>
      <c r="P61" s="292">
        <f t="shared" si="8"/>
        <v>0.5199416697047029</v>
      </c>
      <c r="Q61" s="293">
        <f t="shared" si="9"/>
        <v>1.1607042289500873</v>
      </c>
      <c r="R61" s="296">
        <v>0.59379999999999999</v>
      </c>
      <c r="S61" s="296">
        <v>0.46179999999999999</v>
      </c>
    </row>
    <row r="62" spans="1:19" x14ac:dyDescent="0.25">
      <c r="A62" s="290">
        <v>1996</v>
      </c>
      <c r="B62" s="291">
        <v>2785500</v>
      </c>
      <c r="C62" s="291">
        <v>1338400</v>
      </c>
      <c r="D62" s="292">
        <f t="shared" si="0"/>
        <v>0.48048824268533474</v>
      </c>
      <c r="E62" s="291">
        <v>70020</v>
      </c>
      <c r="F62" s="291">
        <v>4790</v>
      </c>
      <c r="G62" s="291">
        <f t="shared" si="1"/>
        <v>65230</v>
      </c>
      <c r="H62" s="291">
        <f t="shared" si="2"/>
        <v>23417.698797343386</v>
      </c>
      <c r="I62" s="291">
        <v>39329</v>
      </c>
      <c r="J62" s="291">
        <f t="shared" si="3"/>
        <v>29385.086670651523</v>
      </c>
      <c r="K62" s="293">
        <f t="shared" si="4"/>
        <v>1.2548238375149443</v>
      </c>
      <c r="L62" s="294">
        <f t="shared" si="5"/>
        <v>0.56168237646386743</v>
      </c>
      <c r="M62" s="292">
        <f t="shared" si="6"/>
        <v>0.60292810056722368</v>
      </c>
      <c r="N62" s="291">
        <v>115400</v>
      </c>
      <c r="O62" s="291">
        <f t="shared" si="7"/>
        <v>1453800</v>
      </c>
      <c r="P62" s="292">
        <f t="shared" si="8"/>
        <v>0.52191707054388803</v>
      </c>
      <c r="Q62" s="293">
        <f t="shared" si="9"/>
        <v>1.155218203418628</v>
      </c>
      <c r="R62" s="296">
        <v>0.59250000000000003</v>
      </c>
      <c r="S62" s="296">
        <v>0.47139999999999999</v>
      </c>
    </row>
    <row r="63" spans="1:19" x14ac:dyDescent="0.25">
      <c r="A63" s="290">
        <v>1997</v>
      </c>
      <c r="B63" s="291">
        <v>2830000</v>
      </c>
      <c r="C63" s="291">
        <v>1381700</v>
      </c>
      <c r="D63" s="292">
        <f t="shared" si="0"/>
        <v>0.48823321554770316</v>
      </c>
      <c r="E63" s="291">
        <v>73654</v>
      </c>
      <c r="F63" s="291">
        <v>5150</v>
      </c>
      <c r="G63" s="291">
        <f t="shared" si="1"/>
        <v>68504</v>
      </c>
      <c r="H63" s="291">
        <f t="shared" si="2"/>
        <v>24206.360424028269</v>
      </c>
      <c r="I63" s="291">
        <v>41970</v>
      </c>
      <c r="J63" s="291">
        <f t="shared" si="3"/>
        <v>30375.624231019759</v>
      </c>
      <c r="K63" s="293">
        <f t="shared" si="4"/>
        <v>1.2548612719517973</v>
      </c>
      <c r="L63" s="294">
        <f t="shared" si="5"/>
        <v>0.56982648600211805</v>
      </c>
      <c r="M63" s="292">
        <f t="shared" si="6"/>
        <v>0.61266495387130682</v>
      </c>
      <c r="N63" s="291">
        <v>119100</v>
      </c>
      <c r="O63" s="291">
        <f t="shared" si="7"/>
        <v>1500800</v>
      </c>
      <c r="P63" s="292">
        <f t="shared" si="8"/>
        <v>0.53031802120141347</v>
      </c>
      <c r="Q63" s="293">
        <f t="shared" si="9"/>
        <v>1.1552783978250254</v>
      </c>
      <c r="R63" s="296">
        <v>0.60150000000000003</v>
      </c>
      <c r="S63" s="296">
        <v>0.47849999999999998</v>
      </c>
    </row>
    <row r="64" spans="1:19" x14ac:dyDescent="0.25">
      <c r="A64" s="290">
        <v>1998</v>
      </c>
      <c r="B64" s="291">
        <v>2866800</v>
      </c>
      <c r="C64" s="291">
        <v>1401600</v>
      </c>
      <c r="D64" s="292">
        <f t="shared" si="0"/>
        <v>0.4889074926747593</v>
      </c>
      <c r="E64" s="291">
        <v>76548</v>
      </c>
      <c r="F64" s="291">
        <v>5448</v>
      </c>
      <c r="G64" s="291">
        <f t="shared" si="1"/>
        <v>71100</v>
      </c>
      <c r="H64" s="291">
        <f t="shared" si="2"/>
        <v>24801.172038509838</v>
      </c>
      <c r="I64" s="291">
        <v>43707</v>
      </c>
      <c r="J64" s="291">
        <f t="shared" si="3"/>
        <v>31183.647260273974</v>
      </c>
      <c r="K64" s="293">
        <f t="shared" si="4"/>
        <v>1.2573457097855616</v>
      </c>
      <c r="L64" s="294">
        <f t="shared" si="5"/>
        <v>0.57097507446308193</v>
      </c>
      <c r="M64" s="292">
        <f t="shared" si="6"/>
        <v>0.61472573839662448</v>
      </c>
      <c r="N64" s="291">
        <v>132500</v>
      </c>
      <c r="O64" s="291">
        <f t="shared" si="7"/>
        <v>1534100</v>
      </c>
      <c r="P64" s="292">
        <f t="shared" si="8"/>
        <v>0.53512627319659556</v>
      </c>
      <c r="Q64" s="293">
        <f t="shared" si="9"/>
        <v>1.1487489386842076</v>
      </c>
      <c r="R64" s="296">
        <v>0.60289999999999999</v>
      </c>
      <c r="S64" s="296">
        <v>0.47860000000000003</v>
      </c>
    </row>
    <row r="65" spans="1:19" x14ac:dyDescent="0.25">
      <c r="A65" s="290">
        <v>1999</v>
      </c>
      <c r="B65" s="291">
        <v>2891400</v>
      </c>
      <c r="C65" s="291">
        <v>1381800</v>
      </c>
      <c r="D65" s="292">
        <f t="shared" si="0"/>
        <v>0.47789997924880678</v>
      </c>
      <c r="E65" s="291">
        <v>77834</v>
      </c>
      <c r="F65" s="291">
        <v>5492</v>
      </c>
      <c r="G65" s="291">
        <f t="shared" si="1"/>
        <v>72342</v>
      </c>
      <c r="H65" s="291">
        <f t="shared" si="2"/>
        <v>25019.713633533927</v>
      </c>
      <c r="I65" s="291">
        <v>44714</v>
      </c>
      <c r="J65" s="291">
        <f t="shared" si="3"/>
        <v>32359.241568968013</v>
      </c>
      <c r="K65" s="293">
        <f t="shared" si="4"/>
        <v>1.2933497978009194</v>
      </c>
      <c r="L65" s="294">
        <f t="shared" si="5"/>
        <v>0.57447901945165347</v>
      </c>
      <c r="M65" s="292">
        <f t="shared" si="6"/>
        <v>0.61809184153050789</v>
      </c>
      <c r="N65" s="291">
        <v>146100</v>
      </c>
      <c r="O65" s="291">
        <f t="shared" si="7"/>
        <v>1527900</v>
      </c>
      <c r="P65" s="292">
        <f t="shared" si="8"/>
        <v>0.52842913467524377</v>
      </c>
      <c r="Q65" s="293">
        <f t="shared" si="9"/>
        <v>1.1696778261674916</v>
      </c>
      <c r="R65" s="296">
        <v>0.60560000000000003</v>
      </c>
      <c r="S65" s="296">
        <v>0.46700000000000003</v>
      </c>
    </row>
    <row r="66" spans="1:19" x14ac:dyDescent="0.25">
      <c r="A66" s="290">
        <v>2000</v>
      </c>
      <c r="B66" s="291">
        <v>2910700</v>
      </c>
      <c r="C66" s="291">
        <v>1403300</v>
      </c>
      <c r="D66" s="292">
        <f t="shared" si="0"/>
        <v>0.48211770364517126</v>
      </c>
      <c r="E66" s="291">
        <v>83155</v>
      </c>
      <c r="F66" s="291">
        <v>5466</v>
      </c>
      <c r="G66" s="291">
        <f t="shared" si="1"/>
        <v>77689</v>
      </c>
      <c r="H66" s="291">
        <f t="shared" si="2"/>
        <v>26690.830384443605</v>
      </c>
      <c r="I66" s="291">
        <v>45817</v>
      </c>
      <c r="J66" s="291">
        <f t="shared" si="3"/>
        <v>32649.469108529895</v>
      </c>
      <c r="K66" s="293">
        <f t="shared" si="4"/>
        <v>1.2232466595553806</v>
      </c>
      <c r="L66" s="294">
        <f t="shared" si="5"/>
        <v>0.55098310384222238</v>
      </c>
      <c r="M66" s="292">
        <f t="shared" si="6"/>
        <v>0.58974887049646663</v>
      </c>
      <c r="N66" s="291">
        <v>129000</v>
      </c>
      <c r="O66" s="291">
        <f t="shared" si="7"/>
        <v>1532300</v>
      </c>
      <c r="P66" s="292">
        <f t="shared" si="8"/>
        <v>0.52643693956780158</v>
      </c>
      <c r="Q66" s="293">
        <f t="shared" si="9"/>
        <v>1.1202649855472593</v>
      </c>
      <c r="R66" s="296">
        <v>0.57650000000000001</v>
      </c>
      <c r="S66" s="296">
        <v>0.47060000000000002</v>
      </c>
    </row>
    <row r="67" spans="1:19" x14ac:dyDescent="0.25">
      <c r="A67" s="290">
        <v>2001</v>
      </c>
      <c r="B67" s="291">
        <v>2931400</v>
      </c>
      <c r="C67" s="291">
        <v>1435100</v>
      </c>
      <c r="D67" s="292">
        <f t="shared" si="0"/>
        <v>0.48956130176707374</v>
      </c>
      <c r="E67" s="291">
        <v>87860</v>
      </c>
      <c r="F67" s="291">
        <v>5416</v>
      </c>
      <c r="G67" s="291">
        <f t="shared" si="1"/>
        <v>82444</v>
      </c>
      <c r="H67" s="291">
        <f t="shared" si="2"/>
        <v>28124.445657365082</v>
      </c>
      <c r="I67" s="291">
        <v>48141</v>
      </c>
      <c r="J67" s="291">
        <f t="shared" si="3"/>
        <v>33545.397533272946</v>
      </c>
      <c r="K67" s="293">
        <f t="shared" si="4"/>
        <v>1.1927487546581474</v>
      </c>
      <c r="L67" s="294">
        <f t="shared" si="5"/>
        <v>0.54792852264966996</v>
      </c>
      <c r="M67" s="292">
        <f t="shared" si="6"/>
        <v>0.58392363301149874</v>
      </c>
      <c r="N67" s="291">
        <v>113100</v>
      </c>
      <c r="O67" s="291">
        <f t="shared" si="7"/>
        <v>1548200</v>
      </c>
      <c r="P67" s="292">
        <f t="shared" si="8"/>
        <v>0.52814354915739925</v>
      </c>
      <c r="Q67" s="293">
        <f t="shared" si="9"/>
        <v>1.1056153841944887</v>
      </c>
      <c r="R67" s="296">
        <v>0.56999999999999995</v>
      </c>
      <c r="S67" s="296">
        <v>0.47749999999999998</v>
      </c>
    </row>
    <row r="68" spans="1:19" x14ac:dyDescent="0.25">
      <c r="A68" s="290">
        <v>2002</v>
      </c>
      <c r="B68" s="291">
        <v>2963800</v>
      </c>
      <c r="C68" s="291">
        <v>1496200</v>
      </c>
      <c r="D68" s="292">
        <f t="shared" si="0"/>
        <v>0.50482488696943117</v>
      </c>
      <c r="E68" s="291">
        <v>95012</v>
      </c>
      <c r="F68" s="291">
        <v>5461</v>
      </c>
      <c r="G68" s="291">
        <f t="shared" si="1"/>
        <v>89551</v>
      </c>
      <c r="H68" s="291">
        <f t="shared" si="2"/>
        <v>30214.92678318375</v>
      </c>
      <c r="I68" s="291">
        <v>51721</v>
      </c>
      <c r="J68" s="291">
        <f t="shared" si="3"/>
        <v>34568.239540168426</v>
      </c>
      <c r="K68" s="293">
        <f t="shared" si="4"/>
        <v>1.1440782163141805</v>
      </c>
      <c r="L68" s="294">
        <f t="shared" si="5"/>
        <v>0.54436281732833747</v>
      </c>
      <c r="M68" s="292">
        <f t="shared" si="6"/>
        <v>0.57755915623499454</v>
      </c>
      <c r="N68" s="291">
        <v>106700</v>
      </c>
      <c r="O68" s="291">
        <f t="shared" si="7"/>
        <v>1602900</v>
      </c>
      <c r="P68" s="292">
        <f t="shared" si="8"/>
        <v>0.54082596666441729</v>
      </c>
      <c r="Q68" s="293">
        <f t="shared" si="9"/>
        <v>1.0679205360591908</v>
      </c>
      <c r="R68" s="296">
        <v>0.56299999999999994</v>
      </c>
      <c r="S68" s="296">
        <v>0.49209999999999998</v>
      </c>
    </row>
    <row r="69" spans="1:19" x14ac:dyDescent="0.25">
      <c r="A69" s="290">
        <v>2003</v>
      </c>
      <c r="B69" s="291">
        <v>3026400</v>
      </c>
      <c r="C69" s="291">
        <v>1543100</v>
      </c>
      <c r="D69" s="292">
        <f t="shared" si="0"/>
        <v>0.50987972508591062</v>
      </c>
      <c r="E69" s="291">
        <v>99741</v>
      </c>
      <c r="F69" s="291">
        <v>5794</v>
      </c>
      <c r="G69" s="291">
        <f t="shared" si="1"/>
        <v>93947</v>
      </c>
      <c r="H69" s="291">
        <f t="shared" si="2"/>
        <v>31042.492730637059</v>
      </c>
      <c r="I69" s="291">
        <v>55130</v>
      </c>
      <c r="J69" s="291">
        <f t="shared" si="3"/>
        <v>35726.783747002788</v>
      </c>
      <c r="K69" s="293">
        <f t="shared" si="4"/>
        <v>1.1508993191046999</v>
      </c>
      <c r="L69" s="294">
        <f t="shared" si="5"/>
        <v>0.55273157477867674</v>
      </c>
      <c r="M69" s="292">
        <f t="shared" si="6"/>
        <v>0.58682022842666615</v>
      </c>
      <c r="N69" s="291">
        <v>105100</v>
      </c>
      <c r="O69" s="291">
        <f t="shared" si="7"/>
        <v>1648200</v>
      </c>
      <c r="P69" s="292">
        <f t="shared" si="8"/>
        <v>0.54460745440126879</v>
      </c>
      <c r="Q69" s="293">
        <f t="shared" si="9"/>
        <v>1.0775104594772857</v>
      </c>
      <c r="R69" s="296">
        <v>0.57150000000000001</v>
      </c>
      <c r="S69" s="296">
        <v>0.49659999999999999</v>
      </c>
    </row>
    <row r="70" spans="1:19" x14ac:dyDescent="0.25">
      <c r="A70" s="290">
        <v>2004</v>
      </c>
      <c r="B70" s="291">
        <v>3093500</v>
      </c>
      <c r="C70" s="291">
        <v>1591300</v>
      </c>
      <c r="D70" s="292">
        <f t="shared" ref="D70:D89" si="10">C70/B70</f>
        <v>0.51440116373040246</v>
      </c>
      <c r="E70" s="291">
        <v>107222</v>
      </c>
      <c r="F70" s="291">
        <v>6129</v>
      </c>
      <c r="G70" s="291">
        <f t="shared" ref="G70:G89" si="11">E70-F70</f>
        <v>101093</v>
      </c>
      <c r="H70" s="291">
        <f t="shared" ref="H70:H89" si="12">G70*1000000/B70</f>
        <v>32679.165993211573</v>
      </c>
      <c r="I70" s="291">
        <v>59373</v>
      </c>
      <c r="J70" s="291">
        <f t="shared" ref="J70:J89" si="13">I70*1000000/C70</f>
        <v>37311.003581976998</v>
      </c>
      <c r="K70" s="293">
        <f t="shared" ref="K70:K89" si="14">J70/H70</f>
        <v>1.1417367135295802</v>
      </c>
      <c r="L70" s="294">
        <f t="shared" ref="L70:L89" si="15">I70/E70</f>
        <v>0.55373897147973361</v>
      </c>
      <c r="M70" s="292">
        <f t="shared" ref="M70:M89" si="16">I70/G70</f>
        <v>0.58731069411334114</v>
      </c>
      <c r="N70" s="291">
        <v>94400</v>
      </c>
      <c r="O70" s="291">
        <f t="shared" si="7"/>
        <v>1685700</v>
      </c>
      <c r="P70" s="292">
        <f t="shared" si="8"/>
        <v>0.54491676095037977</v>
      </c>
      <c r="Q70" s="293">
        <f t="shared" si="9"/>
        <v>1.0777989157261796</v>
      </c>
      <c r="R70" s="296">
        <v>0.57130000000000003</v>
      </c>
      <c r="S70" s="296">
        <v>0.50049999999999994</v>
      </c>
    </row>
    <row r="71" spans="1:19" x14ac:dyDescent="0.25">
      <c r="A71" s="290">
        <v>2005</v>
      </c>
      <c r="B71" s="291">
        <v>3146700</v>
      </c>
      <c r="C71" s="291">
        <v>1649400</v>
      </c>
      <c r="D71" s="292">
        <f t="shared" si="10"/>
        <v>0.52416817618457434</v>
      </c>
      <c r="E71" s="291">
        <v>114666</v>
      </c>
      <c r="F71" s="291">
        <v>6425</v>
      </c>
      <c r="G71" s="291">
        <f t="shared" si="11"/>
        <v>108241</v>
      </c>
      <c r="H71" s="291">
        <f t="shared" si="12"/>
        <v>34398.258493024441</v>
      </c>
      <c r="I71" s="291">
        <v>64347</v>
      </c>
      <c r="J71" s="291">
        <f t="shared" si="13"/>
        <v>39012.368133866861</v>
      </c>
      <c r="K71" s="293">
        <f t="shared" si="14"/>
        <v>1.1341378849681623</v>
      </c>
      <c r="L71" s="294">
        <f t="shared" si="15"/>
        <v>0.5611689602846528</v>
      </c>
      <c r="M71" s="292">
        <f t="shared" si="16"/>
        <v>0.59447898670559218</v>
      </c>
      <c r="N71" s="291">
        <v>83200</v>
      </c>
      <c r="O71" s="291">
        <f t="shared" si="7"/>
        <v>1732600</v>
      </c>
      <c r="P71" s="292">
        <f t="shared" si="8"/>
        <v>0.55060857406171548</v>
      </c>
      <c r="Q71" s="293">
        <f t="shared" si="9"/>
        <v>1.0796762250181731</v>
      </c>
      <c r="R71" s="296">
        <v>0.57779999999999998</v>
      </c>
      <c r="S71" s="296">
        <v>0.50960000000000005</v>
      </c>
    </row>
    <row r="72" spans="1:19" x14ac:dyDescent="0.25">
      <c r="A72" s="290">
        <v>2006</v>
      </c>
      <c r="B72" s="291">
        <v>3194000</v>
      </c>
      <c r="C72" s="291">
        <v>1709800</v>
      </c>
      <c r="D72" s="292">
        <f t="shared" si="10"/>
        <v>0.53531621790857864</v>
      </c>
      <c r="E72" s="291">
        <v>120388</v>
      </c>
      <c r="F72" s="291">
        <v>6756</v>
      </c>
      <c r="G72" s="291">
        <f t="shared" si="11"/>
        <v>113632</v>
      </c>
      <c r="H72" s="291">
        <f t="shared" si="12"/>
        <v>35576.706324358172</v>
      </c>
      <c r="I72" s="291">
        <v>69696</v>
      </c>
      <c r="J72" s="291">
        <f t="shared" si="13"/>
        <v>40762.662299684176</v>
      </c>
      <c r="K72" s="293">
        <f t="shared" si="14"/>
        <v>1.1457682992923759</v>
      </c>
      <c r="L72" s="294">
        <f t="shared" si="15"/>
        <v>0.57892813237199725</v>
      </c>
      <c r="M72" s="292">
        <f t="shared" si="16"/>
        <v>0.61334835257673892</v>
      </c>
      <c r="N72" s="291">
        <v>84300</v>
      </c>
      <c r="O72" s="291">
        <f t="shared" si="7"/>
        <v>1794100</v>
      </c>
      <c r="P72" s="292">
        <f t="shared" si="8"/>
        <v>0.56170945522855353</v>
      </c>
      <c r="Q72" s="293">
        <f t="shared" si="9"/>
        <v>1.091931686154676</v>
      </c>
      <c r="R72" s="296">
        <v>0.59599999999999997</v>
      </c>
      <c r="S72" s="296">
        <v>0.5202</v>
      </c>
    </row>
    <row r="73" spans="1:19" x14ac:dyDescent="0.25">
      <c r="A73" s="290">
        <v>2007</v>
      </c>
      <c r="B73" s="291">
        <v>3242800</v>
      </c>
      <c r="C73" s="291">
        <v>1766200</v>
      </c>
      <c r="D73" s="292">
        <f t="shared" si="10"/>
        <v>0.54465276921179229</v>
      </c>
      <c r="E73" s="291">
        <v>126089</v>
      </c>
      <c r="F73" s="291">
        <v>7035</v>
      </c>
      <c r="G73" s="291">
        <f t="shared" si="11"/>
        <v>119054</v>
      </c>
      <c r="H73" s="291">
        <f t="shared" si="12"/>
        <v>36713.334155667944</v>
      </c>
      <c r="I73" s="291">
        <v>74449</v>
      </c>
      <c r="J73" s="291">
        <f t="shared" si="13"/>
        <v>42152.077907371757</v>
      </c>
      <c r="K73" s="293">
        <f t="shared" si="14"/>
        <v>1.1481408288509847</v>
      </c>
      <c r="L73" s="294">
        <f t="shared" si="15"/>
        <v>0.59044801687696791</v>
      </c>
      <c r="M73" s="292">
        <f t="shared" si="16"/>
        <v>0.62533808187881135</v>
      </c>
      <c r="N73" s="291">
        <v>84500</v>
      </c>
      <c r="O73" s="291">
        <f t="shared" si="7"/>
        <v>1850700</v>
      </c>
      <c r="P73" s="292">
        <f t="shared" si="8"/>
        <v>0.57071049710127053</v>
      </c>
      <c r="Q73" s="293">
        <f t="shared" si="9"/>
        <v>1.0957185561769109</v>
      </c>
      <c r="R73" s="296">
        <v>0.60729999999999995</v>
      </c>
      <c r="S73" s="296">
        <v>0.52890000000000004</v>
      </c>
    </row>
    <row r="74" spans="1:19" x14ac:dyDescent="0.25">
      <c r="A74" s="290">
        <v>2008</v>
      </c>
      <c r="B74" s="291">
        <v>3279500</v>
      </c>
      <c r="C74" s="291">
        <v>1783000</v>
      </c>
      <c r="D74" s="292">
        <f t="shared" si="10"/>
        <v>0.54368043909132491</v>
      </c>
      <c r="E74" s="291">
        <v>138360</v>
      </c>
      <c r="F74" s="291">
        <v>7555</v>
      </c>
      <c r="G74" s="291">
        <f t="shared" si="11"/>
        <v>130805</v>
      </c>
      <c r="H74" s="291">
        <f t="shared" si="12"/>
        <v>39885.653300808051</v>
      </c>
      <c r="I74" s="291">
        <v>80781</v>
      </c>
      <c r="J74" s="291">
        <f t="shared" si="13"/>
        <v>45306.225462703311</v>
      </c>
      <c r="K74" s="293">
        <f t="shared" si="14"/>
        <v>1.1359028049763809</v>
      </c>
      <c r="L74" s="294">
        <f t="shared" si="15"/>
        <v>0.58384648742411105</v>
      </c>
      <c r="M74" s="292">
        <f t="shared" si="16"/>
        <v>0.61756813577462633</v>
      </c>
      <c r="N74" s="291">
        <v>80700</v>
      </c>
      <c r="O74" s="291">
        <f t="shared" si="7"/>
        <v>1863700</v>
      </c>
      <c r="P74" s="292">
        <f t="shared" si="8"/>
        <v>0.56828784875743255</v>
      </c>
      <c r="Q74" s="293">
        <f t="shared" si="9"/>
        <v>1.0867171225373649</v>
      </c>
      <c r="R74" s="296">
        <v>0.5988</v>
      </c>
      <c r="S74" s="296">
        <v>0.52729999999999999</v>
      </c>
    </row>
    <row r="75" spans="1:19" x14ac:dyDescent="0.25">
      <c r="A75" s="290">
        <v>2009</v>
      </c>
      <c r="B75" s="291">
        <v>3311700</v>
      </c>
      <c r="C75" s="291">
        <v>1815698.9527552892</v>
      </c>
      <c r="D75" s="292">
        <f t="shared" si="10"/>
        <v>0.54826794478826257</v>
      </c>
      <c r="E75" s="291">
        <v>138618</v>
      </c>
      <c r="F75" s="291">
        <v>7362</v>
      </c>
      <c r="G75" s="291">
        <f t="shared" si="11"/>
        <v>131256</v>
      </c>
      <c r="H75" s="291">
        <f t="shared" si="12"/>
        <v>39634.024821088868</v>
      </c>
      <c r="I75" s="291">
        <v>85104</v>
      </c>
      <c r="J75" s="291">
        <f t="shared" si="13"/>
        <v>46871.206193546721</v>
      </c>
      <c r="K75" s="293">
        <f t="shared" si="14"/>
        <v>1.1826002129515503</v>
      </c>
      <c r="L75" s="294">
        <f t="shared" si="15"/>
        <v>0.61394624074795479</v>
      </c>
      <c r="M75" s="292">
        <f t="shared" si="16"/>
        <v>0.64838178826110804</v>
      </c>
      <c r="N75" s="291">
        <v>98800</v>
      </c>
      <c r="O75" s="291">
        <f t="shared" si="7"/>
        <v>1914498.9527552892</v>
      </c>
      <c r="P75" s="292">
        <f t="shared" si="8"/>
        <v>0.57810156498332854</v>
      </c>
      <c r="Q75" s="293">
        <f t="shared" si="9"/>
        <v>1.1215707196361011</v>
      </c>
      <c r="R75" s="296">
        <v>0.62890000000000001</v>
      </c>
      <c r="S75" s="296">
        <v>0.53129999999999999</v>
      </c>
    </row>
    <row r="76" spans="1:19" x14ac:dyDescent="0.25">
      <c r="A76" s="290">
        <v>2010</v>
      </c>
      <c r="B76" s="291">
        <v>3353200</v>
      </c>
      <c r="C76" s="291">
        <v>1780131.8952769258</v>
      </c>
      <c r="D76" s="292">
        <f t="shared" si="10"/>
        <v>0.53087555030327027</v>
      </c>
      <c r="E76" s="291">
        <v>141407</v>
      </c>
      <c r="F76" s="291">
        <v>6568</v>
      </c>
      <c r="G76" s="291">
        <f t="shared" si="11"/>
        <v>134839</v>
      </c>
      <c r="H76" s="291">
        <f t="shared" si="12"/>
        <v>40212.036263867354</v>
      </c>
      <c r="I76" s="291">
        <v>85822</v>
      </c>
      <c r="J76" s="291">
        <f t="shared" si="13"/>
        <v>48211.034377679709</v>
      </c>
      <c r="K76" s="293">
        <f t="shared" si="14"/>
        <v>1.1989204938870475</v>
      </c>
      <c r="L76" s="294">
        <f t="shared" si="15"/>
        <v>0.60691479205414156</v>
      </c>
      <c r="M76" s="292">
        <f t="shared" si="16"/>
        <v>0.6364775769621549</v>
      </c>
      <c r="N76" s="291">
        <v>139300</v>
      </c>
      <c r="O76" s="291">
        <f t="shared" si="7"/>
        <v>1919431.8952769258</v>
      </c>
      <c r="P76" s="292">
        <f t="shared" si="8"/>
        <v>0.57241795755604374</v>
      </c>
      <c r="Q76" s="293">
        <f t="shared" si="9"/>
        <v>1.1119105691226314</v>
      </c>
      <c r="R76" s="296">
        <v>0.61629999999999996</v>
      </c>
      <c r="S76" s="296">
        <v>0.51329999999999998</v>
      </c>
    </row>
    <row r="77" spans="1:19" x14ac:dyDescent="0.25">
      <c r="A77" s="290">
        <v>2011</v>
      </c>
      <c r="B77" s="291">
        <v>3391400</v>
      </c>
      <c r="C77" s="291">
        <v>1790328.010460207</v>
      </c>
      <c r="D77" s="292">
        <f t="shared" si="10"/>
        <v>0.52790234430034999</v>
      </c>
      <c r="E77" s="291">
        <v>148542</v>
      </c>
      <c r="F77" s="291">
        <v>7588</v>
      </c>
      <c r="G77" s="291">
        <f t="shared" si="11"/>
        <v>140954</v>
      </c>
      <c r="H77" s="291">
        <f t="shared" si="12"/>
        <v>41562.1867075544</v>
      </c>
      <c r="I77" s="291">
        <v>88831</v>
      </c>
      <c r="J77" s="291">
        <f t="shared" si="13"/>
        <v>49617.164832921218</v>
      </c>
      <c r="K77" s="293">
        <f t="shared" si="14"/>
        <v>1.1938054458501997</v>
      </c>
      <c r="L77" s="294">
        <f t="shared" si="15"/>
        <v>0.59801941538420111</v>
      </c>
      <c r="M77" s="292">
        <f t="shared" si="16"/>
        <v>0.63021269350284492</v>
      </c>
      <c r="N77" s="291">
        <v>143500</v>
      </c>
      <c r="O77" s="291">
        <f t="shared" si="7"/>
        <v>1933828.010460207</v>
      </c>
      <c r="P77" s="292">
        <f t="shared" si="8"/>
        <v>0.57021525342342605</v>
      </c>
      <c r="Q77" s="293">
        <f t="shared" si="9"/>
        <v>1.1052189321825567</v>
      </c>
      <c r="R77" s="296">
        <v>0.60929999999999995</v>
      </c>
      <c r="S77" s="296">
        <v>0.50970000000000004</v>
      </c>
    </row>
    <row r="78" spans="1:19" x14ac:dyDescent="0.25">
      <c r="A78" s="290">
        <v>2012</v>
      </c>
      <c r="B78" s="291">
        <v>3420400</v>
      </c>
      <c r="C78" s="291">
        <v>1811662.0571452349</v>
      </c>
      <c r="D78" s="292">
        <f t="shared" si="10"/>
        <v>0.52966379872097846</v>
      </c>
      <c r="E78" s="291">
        <v>155497</v>
      </c>
      <c r="F78" s="291">
        <v>8117</v>
      </c>
      <c r="G78" s="291">
        <f t="shared" si="11"/>
        <v>147380</v>
      </c>
      <c r="H78" s="291">
        <f t="shared" si="12"/>
        <v>43088.527657583909</v>
      </c>
      <c r="I78" s="291">
        <v>92305</v>
      </c>
      <c r="J78" s="291">
        <f t="shared" si="13"/>
        <v>50950.451623108769</v>
      </c>
      <c r="K78" s="293">
        <f t="shared" si="14"/>
        <v>1.1824597959810099</v>
      </c>
      <c r="L78" s="294">
        <f t="shared" si="15"/>
        <v>0.59361273850942464</v>
      </c>
      <c r="M78" s="292">
        <f t="shared" si="16"/>
        <v>0.62630614737413492</v>
      </c>
      <c r="N78" s="291">
        <v>142500</v>
      </c>
      <c r="O78" s="291">
        <f t="shared" si="7"/>
        <v>1954162.0571452349</v>
      </c>
      <c r="P78" s="292">
        <f t="shared" si="8"/>
        <v>0.57132559266320748</v>
      </c>
      <c r="Q78" s="293">
        <f t="shared" si="9"/>
        <v>1.0962333132227424</v>
      </c>
      <c r="R78" s="296">
        <v>0.60470000000000002</v>
      </c>
      <c r="S78" s="296">
        <v>0.51090000000000002</v>
      </c>
    </row>
    <row r="79" spans="1:19" x14ac:dyDescent="0.25">
      <c r="A79" s="290">
        <v>2013</v>
      </c>
      <c r="B79" s="291">
        <v>3446700</v>
      </c>
      <c r="C79" s="291">
        <v>1806695.65896508</v>
      </c>
      <c r="D79" s="292">
        <f t="shared" si="10"/>
        <v>0.5241812919502945</v>
      </c>
      <c r="E79" s="291">
        <v>158020</v>
      </c>
      <c r="F79" s="291">
        <v>8527</v>
      </c>
      <c r="G79" s="291">
        <f t="shared" si="11"/>
        <v>149493</v>
      </c>
      <c r="H79" s="291">
        <f t="shared" si="12"/>
        <v>43372.791365654106</v>
      </c>
      <c r="I79" s="291">
        <v>95053</v>
      </c>
      <c r="J79" s="291">
        <f t="shared" si="13"/>
        <v>52611.517345676642</v>
      </c>
      <c r="K79" s="293">
        <f t="shared" si="14"/>
        <v>1.2130074106168427</v>
      </c>
      <c r="L79" s="294">
        <f t="shared" si="15"/>
        <v>0.60152512340210096</v>
      </c>
      <c r="M79" s="292">
        <f t="shared" si="16"/>
        <v>0.63583579164241799</v>
      </c>
      <c r="N79" s="291">
        <v>147600</v>
      </c>
      <c r="O79" s="291">
        <f t="shared" si="7"/>
        <v>1954295.65896508</v>
      </c>
      <c r="P79" s="292">
        <f t="shared" si="8"/>
        <v>0.56700486232195435</v>
      </c>
      <c r="Q79" s="293">
        <f t="shared" si="9"/>
        <v>1.1213938960568921</v>
      </c>
      <c r="R79" s="296">
        <v>0.61360000000000003</v>
      </c>
      <c r="S79" s="296">
        <v>0.50480000000000003</v>
      </c>
    </row>
    <row r="80" spans="1:19" x14ac:dyDescent="0.25">
      <c r="A80" s="290">
        <v>2014</v>
      </c>
      <c r="B80" s="291">
        <v>3491100</v>
      </c>
      <c r="C80" s="291">
        <v>1860489.8939391843</v>
      </c>
      <c r="D80" s="292">
        <f t="shared" si="10"/>
        <v>0.53292368993703543</v>
      </c>
      <c r="E80" s="291">
        <v>170829</v>
      </c>
      <c r="F80" s="291">
        <v>9002</v>
      </c>
      <c r="G80" s="291">
        <f t="shared" si="11"/>
        <v>161827</v>
      </c>
      <c r="H80" s="291">
        <f t="shared" si="12"/>
        <v>46354.157715333276</v>
      </c>
      <c r="I80" s="291">
        <v>98754</v>
      </c>
      <c r="J80" s="291">
        <f t="shared" si="13"/>
        <v>53079.568086720319</v>
      </c>
      <c r="K80" s="293">
        <f t="shared" si="14"/>
        <v>1.1450875326586374</v>
      </c>
      <c r="L80" s="294">
        <f t="shared" si="15"/>
        <v>0.57808685878861321</v>
      </c>
      <c r="M80" s="292">
        <f t="shared" si="16"/>
        <v>0.61024427320533658</v>
      </c>
      <c r="N80" s="291">
        <v>137800</v>
      </c>
      <c r="O80" s="291">
        <f t="shared" si="7"/>
        <v>1998289.8939391843</v>
      </c>
      <c r="P80" s="292">
        <f t="shared" si="8"/>
        <v>0.57239548965632159</v>
      </c>
      <c r="Q80" s="293">
        <f t="shared" si="9"/>
        <v>1.0661234832086819</v>
      </c>
      <c r="R80" s="296">
        <v>0.58730000000000004</v>
      </c>
      <c r="S80" s="296">
        <v>0.51290000000000002</v>
      </c>
    </row>
    <row r="81" spans="1:19" x14ac:dyDescent="0.25">
      <c r="A81" s="290">
        <v>2015</v>
      </c>
      <c r="B81" s="291">
        <v>3568200</v>
      </c>
      <c r="C81" s="291">
        <v>1934092.4828772985</v>
      </c>
      <c r="D81" s="292">
        <f t="shared" si="10"/>
        <v>0.54203589565531596</v>
      </c>
      <c r="E81" s="291">
        <v>177709</v>
      </c>
      <c r="F81" s="291">
        <v>9550</v>
      </c>
      <c r="G81" s="291">
        <f t="shared" si="11"/>
        <v>168159</v>
      </c>
      <c r="H81" s="291">
        <f t="shared" si="12"/>
        <v>47127.122919118883</v>
      </c>
      <c r="I81" s="291">
        <v>104376</v>
      </c>
      <c r="J81" s="291">
        <f t="shared" si="13"/>
        <v>53966.395570041495</v>
      </c>
      <c r="K81" s="293">
        <f t="shared" si="14"/>
        <v>1.1451239164898819</v>
      </c>
      <c r="L81" s="294">
        <f t="shared" si="15"/>
        <v>0.58734222802446701</v>
      </c>
      <c r="M81" s="292">
        <f t="shared" si="16"/>
        <v>0.62069826771091641</v>
      </c>
      <c r="N81" s="291">
        <v>133000</v>
      </c>
      <c r="O81" s="291">
        <f t="shared" si="7"/>
        <v>2067092.4828772985</v>
      </c>
      <c r="P81" s="292">
        <f t="shared" si="8"/>
        <v>0.57930959107597624</v>
      </c>
      <c r="Q81" s="293">
        <f t="shared" si="9"/>
        <v>1.0714448323875791</v>
      </c>
      <c r="R81" s="296">
        <v>0.59699999999999998</v>
      </c>
      <c r="S81" s="296">
        <v>0.52149999999999996</v>
      </c>
    </row>
    <row r="82" spans="1:19" x14ac:dyDescent="0.25">
      <c r="A82" s="290">
        <v>2016</v>
      </c>
      <c r="B82" s="291">
        <v>3657400</v>
      </c>
      <c r="C82" s="291">
        <v>1983676.7051068093</v>
      </c>
      <c r="D82" s="292">
        <f t="shared" si="10"/>
        <v>0.54237346341849657</v>
      </c>
      <c r="E82" s="291">
        <v>185772</v>
      </c>
      <c r="F82" s="291">
        <v>9957</v>
      </c>
      <c r="G82" s="291">
        <f t="shared" si="11"/>
        <v>175815</v>
      </c>
      <c r="H82" s="291">
        <f t="shared" si="12"/>
        <v>48071.034067917099</v>
      </c>
      <c r="I82" s="291">
        <v>109939</v>
      </c>
      <c r="J82" s="291">
        <f t="shared" si="13"/>
        <v>55421.833465590069</v>
      </c>
      <c r="K82" s="293">
        <f t="shared" si="14"/>
        <v>1.1529153582859775</v>
      </c>
      <c r="L82" s="294">
        <f t="shared" si="15"/>
        <v>0.59179531899317439</v>
      </c>
      <c r="M82" s="292">
        <f t="shared" si="16"/>
        <v>0.62531069590194244</v>
      </c>
      <c r="N82" s="291">
        <v>134800</v>
      </c>
      <c r="O82" s="291">
        <f t="shared" si="7"/>
        <v>2118476.7051068093</v>
      </c>
      <c r="P82" s="292">
        <f t="shared" si="8"/>
        <v>0.57923024692590619</v>
      </c>
      <c r="Q82" s="293">
        <f t="shared" si="9"/>
        <v>1.0795546317213141</v>
      </c>
      <c r="R82" s="296">
        <v>0.60099999999999998</v>
      </c>
      <c r="S82" s="296">
        <v>0.5212</v>
      </c>
    </row>
    <row r="83" spans="1:19" x14ac:dyDescent="0.25">
      <c r="A83" s="290">
        <v>2017</v>
      </c>
      <c r="B83" s="291">
        <v>3752200</v>
      </c>
      <c r="C83" s="291">
        <v>2097182.9440737208</v>
      </c>
      <c r="D83" s="292">
        <f t="shared" si="10"/>
        <v>0.55892088483388969</v>
      </c>
      <c r="E83" s="291">
        <v>197436</v>
      </c>
      <c r="F83" s="291">
        <v>10609</v>
      </c>
      <c r="G83" s="291">
        <f t="shared" si="11"/>
        <v>186827</v>
      </c>
      <c r="H83" s="291">
        <f t="shared" si="12"/>
        <v>49791.322424177815</v>
      </c>
      <c r="I83" s="291">
        <v>115703</v>
      </c>
      <c r="J83" s="291">
        <f t="shared" si="13"/>
        <v>55170.675656578664</v>
      </c>
      <c r="K83" s="293">
        <f t="shared" si="14"/>
        <v>1.1080379666676361</v>
      </c>
      <c r="L83" s="294">
        <f t="shared" si="15"/>
        <v>0.58602787738811568</v>
      </c>
      <c r="M83" s="292">
        <f t="shared" si="16"/>
        <v>0.61930556075941912</v>
      </c>
      <c r="N83" s="291">
        <v>134400</v>
      </c>
      <c r="O83" s="291">
        <f t="shared" si="7"/>
        <v>2231582.9440737208</v>
      </c>
      <c r="P83" s="292">
        <f t="shared" si="8"/>
        <v>0.59473987102865544</v>
      </c>
      <c r="Q83" s="293">
        <f t="shared" si="9"/>
        <v>1.0413049316641159</v>
      </c>
      <c r="R83" s="296">
        <v>0.59430000000000005</v>
      </c>
      <c r="S83" s="296">
        <v>0.53710000000000002</v>
      </c>
    </row>
    <row r="84" spans="1:19" x14ac:dyDescent="0.25">
      <c r="A84" s="290">
        <v>2018</v>
      </c>
      <c r="B84" s="291">
        <v>3837200</v>
      </c>
      <c r="C84" s="291">
        <v>2184832.1673353724</v>
      </c>
      <c r="D84" s="292">
        <f t="shared" si="10"/>
        <v>0.56938188453439287</v>
      </c>
      <c r="E84" s="291">
        <v>213171</v>
      </c>
      <c r="F84" s="291">
        <v>11514</v>
      </c>
      <c r="G84" s="291">
        <f t="shared" si="11"/>
        <v>201657</v>
      </c>
      <c r="H84" s="291">
        <f t="shared" si="12"/>
        <v>52553.163765245488</v>
      </c>
      <c r="I84" s="291">
        <v>122805</v>
      </c>
      <c r="J84" s="291">
        <f t="shared" si="13"/>
        <v>56207.978734482538</v>
      </c>
      <c r="K84" s="293">
        <f t="shared" si="14"/>
        <v>1.069545098855762</v>
      </c>
      <c r="L84" s="294">
        <f t="shared" si="15"/>
        <v>0.57608680355207786</v>
      </c>
      <c r="M84" s="292">
        <f t="shared" si="16"/>
        <v>0.60897960398101725</v>
      </c>
      <c r="N84" s="291">
        <v>125600</v>
      </c>
      <c r="O84" s="291">
        <f t="shared" si="7"/>
        <v>2310432.1673353724</v>
      </c>
      <c r="P84" s="292">
        <f t="shared" si="8"/>
        <v>0.60211408509730335</v>
      </c>
      <c r="Q84" s="293">
        <f t="shared" si="9"/>
        <v>1.0114023555562639</v>
      </c>
      <c r="R84" s="296">
        <v>0.58320000000000005</v>
      </c>
      <c r="S84" s="296">
        <v>0.54700000000000004</v>
      </c>
    </row>
    <row r="85" spans="1:19" x14ac:dyDescent="0.25">
      <c r="A85" s="290">
        <v>2019</v>
      </c>
      <c r="B85" s="291">
        <v>3911900</v>
      </c>
      <c r="C85" s="291">
        <v>2225140.4345114348</v>
      </c>
      <c r="D85" s="292">
        <f t="shared" si="10"/>
        <v>0.56881321979381749</v>
      </c>
      <c r="E85" s="291">
        <v>220894</v>
      </c>
      <c r="F85" s="291">
        <v>12455</v>
      </c>
      <c r="G85" s="291">
        <f t="shared" si="11"/>
        <v>208439</v>
      </c>
      <c r="H85" s="291">
        <f t="shared" si="12"/>
        <v>53283.31501316496</v>
      </c>
      <c r="I85" s="291">
        <v>130565</v>
      </c>
      <c r="J85" s="291">
        <f t="shared" si="13"/>
        <v>58677.195369319525</v>
      </c>
      <c r="K85" s="293">
        <f t="shared" si="14"/>
        <v>1.1012301947583756</v>
      </c>
      <c r="L85" s="294">
        <f t="shared" si="15"/>
        <v>0.59107535741124706</v>
      </c>
      <c r="M85" s="292">
        <f t="shared" si="16"/>
        <v>0.62639429281468439</v>
      </c>
      <c r="N85" s="291">
        <v>119100</v>
      </c>
      <c r="O85" s="291">
        <f t="shared" si="7"/>
        <v>2344240.4345114348</v>
      </c>
      <c r="P85" s="292">
        <f t="shared" si="8"/>
        <v>0.59925878333071769</v>
      </c>
      <c r="Q85" s="293">
        <f t="shared" si="9"/>
        <v>1.0452817885006971</v>
      </c>
      <c r="R85" s="296">
        <v>0.6</v>
      </c>
      <c r="S85" s="296">
        <v>0.54579999999999995</v>
      </c>
    </row>
    <row r="86" spans="1:19" x14ac:dyDescent="0.25">
      <c r="A86" s="290">
        <v>2020</v>
      </c>
      <c r="B86" s="291">
        <v>3990900</v>
      </c>
      <c r="C86" s="291">
        <v>2262863.3687851802</v>
      </c>
      <c r="D86" s="292">
        <f t="shared" si="10"/>
        <v>0.56700578034658355</v>
      </c>
      <c r="E86" s="291">
        <v>240270</v>
      </c>
      <c r="F86" s="291">
        <v>13598</v>
      </c>
      <c r="G86" s="291">
        <f t="shared" si="11"/>
        <v>226672</v>
      </c>
      <c r="H86" s="291">
        <f t="shared" si="12"/>
        <v>56797.213661078953</v>
      </c>
      <c r="I86" s="291">
        <v>139313</v>
      </c>
      <c r="J86" s="291">
        <f t="shared" si="13"/>
        <v>61564.918996762179</v>
      </c>
      <c r="K86" s="293">
        <f t="shared" si="14"/>
        <v>1.0839425920456791</v>
      </c>
      <c r="L86" s="294">
        <f t="shared" si="15"/>
        <v>0.57981853747866985</v>
      </c>
      <c r="M86" s="292">
        <f t="shared" si="16"/>
        <v>0.61460171525375873</v>
      </c>
      <c r="N86" s="291">
        <v>116500</v>
      </c>
      <c r="O86" s="291">
        <f t="shared" si="7"/>
        <v>2379363.3687851802</v>
      </c>
      <c r="P86" s="292">
        <f t="shared" si="8"/>
        <v>0.59619719080537725</v>
      </c>
      <c r="Q86" s="293">
        <f t="shared" si="9"/>
        <v>1.0308698610664697</v>
      </c>
      <c r="R86" s="296">
        <v>0.58750000000000002</v>
      </c>
      <c r="S86" s="296">
        <v>0.54339999999999999</v>
      </c>
    </row>
    <row r="87" spans="1:19" x14ac:dyDescent="0.25">
      <c r="A87" s="290">
        <v>2021</v>
      </c>
      <c r="B87" s="291">
        <v>4067800</v>
      </c>
      <c r="C87" s="291">
        <v>2268471.5007942598</v>
      </c>
      <c r="D87" s="292">
        <f t="shared" si="10"/>
        <v>0.55766544589071732</v>
      </c>
      <c r="E87" s="291">
        <v>250616</v>
      </c>
      <c r="F87" s="291">
        <v>14791</v>
      </c>
      <c r="G87" s="291">
        <f t="shared" si="11"/>
        <v>235825</v>
      </c>
      <c r="H87" s="291">
        <f t="shared" si="12"/>
        <v>57973.597522002063</v>
      </c>
      <c r="I87" s="291">
        <v>144035</v>
      </c>
      <c r="J87" s="291">
        <f t="shared" si="13"/>
        <v>63494.295586067106</v>
      </c>
      <c r="K87" s="293">
        <f t="shared" si="14"/>
        <v>1.0952277985158647</v>
      </c>
      <c r="L87" s="294">
        <f t="shared" si="15"/>
        <v>0.57472388035879596</v>
      </c>
      <c r="M87" s="292">
        <f t="shared" si="16"/>
        <v>0.61077069861125832</v>
      </c>
      <c r="N87" s="291">
        <v>134800</v>
      </c>
      <c r="O87" s="291">
        <f>C87+N87</f>
        <v>2403271.5007942598</v>
      </c>
      <c r="P87" s="292">
        <f>O87/B87</f>
        <v>0.59080375160879584</v>
      </c>
      <c r="Q87" s="293">
        <f t="shared" si="9"/>
        <v>1.033796242742351</v>
      </c>
      <c r="R87" s="296">
        <v>0.58289999999999997</v>
      </c>
      <c r="S87" s="296">
        <v>0.53349999999999997</v>
      </c>
    </row>
    <row r="88" spans="1:19" x14ac:dyDescent="0.25">
      <c r="A88" s="290">
        <v>2022</v>
      </c>
      <c r="B88" s="291">
        <v>4082400</v>
      </c>
      <c r="C88" s="291">
        <v>2334173.0721476343</v>
      </c>
      <c r="D88" s="292">
        <f t="shared" si="10"/>
        <v>0.57176491087292636</v>
      </c>
      <c r="E88" s="291">
        <v>274642</v>
      </c>
      <c r="F88" s="291">
        <v>15313</v>
      </c>
      <c r="G88" s="291">
        <f t="shared" si="11"/>
        <v>259329</v>
      </c>
      <c r="H88" s="291">
        <f t="shared" si="12"/>
        <v>63523.662551440328</v>
      </c>
      <c r="I88" s="291">
        <v>158502</v>
      </c>
      <c r="J88" s="291">
        <f t="shared" si="13"/>
        <v>67904.990375955676</v>
      </c>
      <c r="K88" s="293">
        <f t="shared" si="14"/>
        <v>1.0689715870990188</v>
      </c>
      <c r="L88" s="294">
        <f t="shared" si="15"/>
        <v>0.57712221728650392</v>
      </c>
      <c r="M88" s="292">
        <f t="shared" si="16"/>
        <v>0.61120044422336106</v>
      </c>
      <c r="N88" s="291">
        <v>99300</v>
      </c>
      <c r="O88" s="291">
        <f>C88+N88</f>
        <v>2433473.0721476343</v>
      </c>
      <c r="P88" s="292">
        <f>O88/B88</f>
        <v>0.59608883797463119</v>
      </c>
      <c r="Q88" s="293">
        <f>(I88*1000000/O88)/H88</f>
        <v>1.0253512652578356</v>
      </c>
      <c r="R88" s="296">
        <v>0.5827</v>
      </c>
      <c r="S88" s="296">
        <v>0.54690000000000005</v>
      </c>
    </row>
    <row r="89" spans="1:19" x14ac:dyDescent="0.25">
      <c r="A89" s="290">
        <v>2023</v>
      </c>
      <c r="B89" s="291">
        <v>4108900</v>
      </c>
      <c r="C89" s="291">
        <v>2393533.1943672174</v>
      </c>
      <c r="D89" s="292">
        <f t="shared" si="10"/>
        <v>0.58252408050018678</v>
      </c>
      <c r="E89" s="291">
        <v>292186</v>
      </c>
      <c r="F89" s="291">
        <v>17264</v>
      </c>
      <c r="G89" s="291">
        <f t="shared" si="11"/>
        <v>274922</v>
      </c>
      <c r="H89" s="291">
        <f t="shared" si="12"/>
        <v>66908.905059748358</v>
      </c>
      <c r="I89" s="291">
        <v>173313</v>
      </c>
      <c r="J89" s="291">
        <f t="shared" si="13"/>
        <v>72408.855831982335</v>
      </c>
      <c r="K89" s="293">
        <f t="shared" si="14"/>
        <v>1.0822005795390408</v>
      </c>
      <c r="L89" s="294">
        <f t="shared" si="15"/>
        <v>0.59315983654247639</v>
      </c>
      <c r="M89" s="292">
        <f t="shared" si="16"/>
        <v>0.63040789751274906</v>
      </c>
      <c r="N89" s="291">
        <v>99100</v>
      </c>
      <c r="O89" s="291">
        <f>C89+N89</f>
        <v>2492633.1943672174</v>
      </c>
      <c r="P89" s="292">
        <f>O89/B89</f>
        <v>0.60664245768142744</v>
      </c>
      <c r="Q89" s="293">
        <f>(I89*1000000/O89)/H89</f>
        <v>1.0391753652096039</v>
      </c>
      <c r="R89" s="296">
        <v>0.60119999999999996</v>
      </c>
      <c r="S89" s="296">
        <v>0.55710000000000004</v>
      </c>
    </row>
  </sheetData>
  <mergeCells count="1">
    <mergeCell ref="A1:Q1"/>
  </mergeCells>
  <hyperlinks>
    <hyperlink ref="A2" location="SourcesTable1" display="Click for table sources" xr:uid="{58E37D34-E6A4-4B86-AF59-BC64A80B0184}"/>
  </hyperlinks>
  <pageMargins left="0.7" right="0.7" top="0.75" bottom="0.75" header="0.3" footer="0.3"/>
  <pageSetup paperSize="9" scale="69" fitToHeight="0" orientation="landscape" r:id="rId1"/>
  <drawing r:id="rId2"/>
  <legacyDrawing r:id="rId3"/>
  <oleObjects>
    <mc:AlternateContent xmlns:mc="http://schemas.openxmlformats.org/markup-compatibility/2006">
      <mc:Choice Requires="x14">
        <oleObject progId="Word.Document.12" shapeId="2049" r:id="rId4">
          <objectPr defaultSize="0" autoPict="0" r:id="rId5">
            <anchor moveWithCells="1">
              <from>
                <xdr:col>1</xdr:col>
                <xdr:colOff>95250</xdr:colOff>
                <xdr:row>91</xdr:row>
                <xdr:rowOff>28575</xdr:rowOff>
              </from>
              <to>
                <xdr:col>15</xdr:col>
                <xdr:colOff>666750</xdr:colOff>
                <xdr:row>138</xdr:row>
                <xdr:rowOff>114300</xdr:rowOff>
              </to>
            </anchor>
          </objectPr>
        </oleObject>
      </mc:Choice>
      <mc:Fallback>
        <oleObject progId="Word.Document.12" shapeId="2049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5B544-4C48-4EF6-BBA8-34631C295AAD}">
  <dimension ref="A1:R92"/>
  <sheetViews>
    <sheetView workbookViewId="0">
      <pane xSplit="1" ySplit="5" topLeftCell="L6" activePane="bottomRight" state="frozen"/>
      <selection pane="topRight" activeCell="B1" sqref="B1"/>
      <selection pane="bottomLeft" activeCell="A6" sqref="A6"/>
      <selection pane="bottomRight" sqref="A1:R1"/>
    </sheetView>
  </sheetViews>
  <sheetFormatPr defaultRowHeight="15" x14ac:dyDescent="0.25"/>
  <cols>
    <col min="16" max="16" width="10.5703125" customWidth="1"/>
    <col min="17" max="17" width="10.85546875" customWidth="1"/>
    <col min="18" max="18" width="10.42578125" customWidth="1"/>
  </cols>
  <sheetData>
    <row r="1" spans="1:18" ht="15.75" x14ac:dyDescent="0.25">
      <c r="A1" s="300" t="s">
        <v>7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</row>
    <row r="2" spans="1:18" ht="15.75" thickBot="1" x14ac:dyDescent="0.3">
      <c r="A2" s="251" t="s">
        <v>53</v>
      </c>
    </row>
    <row r="3" spans="1:18" ht="23.1" customHeight="1" thickBot="1" x14ac:dyDescent="0.3">
      <c r="A3" s="255"/>
      <c r="B3" s="256"/>
      <c r="C3" s="301" t="s">
        <v>8</v>
      </c>
      <c r="D3" s="302"/>
      <c r="E3" s="302"/>
      <c r="F3" s="303"/>
      <c r="G3" s="301" t="s">
        <v>9</v>
      </c>
      <c r="H3" s="302"/>
      <c r="I3" s="303"/>
      <c r="J3" s="301" t="s">
        <v>10</v>
      </c>
      <c r="K3" s="302"/>
      <c r="L3" s="303"/>
      <c r="M3" s="301" t="s">
        <v>11</v>
      </c>
      <c r="N3" s="302"/>
      <c r="O3" s="303"/>
      <c r="P3" s="301" t="s">
        <v>12</v>
      </c>
      <c r="Q3" s="302"/>
      <c r="R3" s="303"/>
    </row>
    <row r="4" spans="1:18" ht="15.75" thickBot="1" x14ac:dyDescent="0.3">
      <c r="A4" s="5"/>
      <c r="B4" s="253">
        <v>1</v>
      </c>
      <c r="C4" s="253">
        <v>2</v>
      </c>
      <c r="D4" s="253">
        <v>3</v>
      </c>
      <c r="E4" s="253">
        <v>4</v>
      </c>
      <c r="F4" s="253">
        <v>5</v>
      </c>
      <c r="G4" s="253">
        <v>6</v>
      </c>
      <c r="H4" s="253">
        <v>7</v>
      </c>
      <c r="I4" s="253">
        <v>8</v>
      </c>
      <c r="J4" s="253">
        <v>9</v>
      </c>
      <c r="K4" s="253">
        <v>10</v>
      </c>
      <c r="L4" s="253">
        <v>11</v>
      </c>
      <c r="M4" s="253">
        <v>12</v>
      </c>
      <c r="N4" s="253">
        <v>13</v>
      </c>
      <c r="O4" s="253">
        <v>14</v>
      </c>
      <c r="P4" s="253">
        <v>15</v>
      </c>
      <c r="Q4" s="253">
        <v>16</v>
      </c>
      <c r="R4" s="253">
        <v>17</v>
      </c>
    </row>
    <row r="5" spans="1:18" ht="36.75" thickBot="1" x14ac:dyDescent="0.3">
      <c r="A5" s="5"/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14</v>
      </c>
      <c r="H5" s="6" t="s">
        <v>15</v>
      </c>
      <c r="I5" s="6" t="s">
        <v>17</v>
      </c>
      <c r="J5" s="6" t="s">
        <v>14</v>
      </c>
      <c r="K5" s="6" t="s">
        <v>15</v>
      </c>
      <c r="L5" s="6" t="s">
        <v>17</v>
      </c>
      <c r="M5" s="6" t="s">
        <v>14</v>
      </c>
      <c r="N5" s="6" t="s">
        <v>18</v>
      </c>
      <c r="O5" s="6" t="s">
        <v>19</v>
      </c>
      <c r="P5" s="6" t="s">
        <v>189</v>
      </c>
      <c r="Q5" s="6" t="s">
        <v>190</v>
      </c>
      <c r="R5" s="6" t="s">
        <v>20</v>
      </c>
    </row>
    <row r="6" spans="1:18" ht="15.75" thickBot="1" x14ac:dyDescent="0.3">
      <c r="A6" s="1">
        <v>1939</v>
      </c>
      <c r="B6" s="257">
        <v>16.789302304855742</v>
      </c>
      <c r="C6" s="2">
        <f>'Table 1'!I5</f>
        <v>215.47126436781605</v>
      </c>
      <c r="D6" s="2">
        <f>C6*$B$87/B6</f>
        <v>12833.842672872606</v>
      </c>
      <c r="E6" s="2">
        <f>D6*1000000/'Table 1'!C5</f>
        <v>22815.234633578959</v>
      </c>
      <c r="F6" s="2">
        <f>D6*1000000/'Table 1'!B5</f>
        <v>10640.951306217965</v>
      </c>
      <c r="G6" s="2">
        <v>99.673731470628667</v>
      </c>
      <c r="H6" s="2">
        <f>G6*$B$87/B6</f>
        <v>5936.7405304150952</v>
      </c>
      <c r="I6" s="2">
        <f>H6*1000000/'Table 1'!B5</f>
        <v>4922.3423188230263</v>
      </c>
      <c r="J6" s="2">
        <v>60.175692066115374</v>
      </c>
      <c r="K6" s="2">
        <f>J6*$B$87/B6</f>
        <v>3584.1687149031545</v>
      </c>
      <c r="L6" s="2">
        <f>K6*1000000/'Table 1'!B5</f>
        <v>2971.7494394075834</v>
      </c>
      <c r="M6" s="2">
        <f>'Table 1'!G5</f>
        <v>375.32068790456009</v>
      </c>
      <c r="N6" s="2">
        <f>M6*$B$87/B6</f>
        <v>22354.751918190857</v>
      </c>
      <c r="O6" s="2">
        <f>N6*1000000/'Table 1'!B5</f>
        <v>18535.043064448575</v>
      </c>
      <c r="P6" s="2">
        <f>E6</f>
        <v>22815.234633578959</v>
      </c>
      <c r="Q6" s="2">
        <f>O6</f>
        <v>18535.043064448575</v>
      </c>
      <c r="R6" s="3">
        <f>P6/Q6</f>
        <v>1.2309242851094353</v>
      </c>
    </row>
    <row r="7" spans="1:18" ht="15.75" thickBot="1" x14ac:dyDescent="0.3">
      <c r="A7" s="1">
        <v>1940</v>
      </c>
      <c r="B7" s="257">
        <v>17.118810893827288</v>
      </c>
      <c r="C7" s="2">
        <f>'Table 1'!I6</f>
        <v>218.35704022988503</v>
      </c>
      <c r="D7" s="2">
        <f t="shared" ref="D7:D70" si="0">C7*$B$87/B7</f>
        <v>12755.385966008907</v>
      </c>
      <c r="E7" s="2">
        <f>D7*1000000/'Table 1'!C6</f>
        <v>22409.476595059659</v>
      </c>
      <c r="F7" s="2">
        <f>D7*1000000/'Table 1'!B6</f>
        <v>10544.205569968846</v>
      </c>
      <c r="G7" s="2">
        <v>105.90333968754295</v>
      </c>
      <c r="H7" s="2">
        <f t="shared" ref="H7:H70" si="1">G7*$B$87/B7</f>
        <v>6186.372426470909</v>
      </c>
      <c r="I7" s="2">
        <f>H7*1000000/'Table 1'!B6</f>
        <v>5113.9481604809871</v>
      </c>
      <c r="J7" s="2">
        <v>81.670010018502481</v>
      </c>
      <c r="K7" s="2">
        <f t="shared" ref="K7:K70" si="2">J7*$B$87/B7</f>
        <v>4770.7758748565357</v>
      </c>
      <c r="L7" s="2">
        <f>K7*1000000/'Table 1'!B6</f>
        <v>3943.7490709248332</v>
      </c>
      <c r="M7" s="2">
        <f>'Table 1'!G6</f>
        <v>405.93038993593046</v>
      </c>
      <c r="N7" s="2">
        <f t="shared" ref="N7:N70" si="3">M7*$B$87/B7</f>
        <v>23712.534267336352</v>
      </c>
      <c r="O7" s="2">
        <f>N7*1000000/'Table 1'!B6</f>
        <v>19601.902801374668</v>
      </c>
      <c r="P7" s="2">
        <f t="shared" ref="P7:P70" si="4">E7</f>
        <v>22409.476595059659</v>
      </c>
      <c r="Q7" s="2">
        <f t="shared" ref="Q7:Q70" si="5">O7</f>
        <v>19601.902801374668</v>
      </c>
      <c r="R7" s="3">
        <f t="shared" ref="R7:R70" si="6">P7/Q7</f>
        <v>1.1432296559234085</v>
      </c>
    </row>
    <row r="8" spans="1:18" ht="15.75" thickBot="1" x14ac:dyDescent="0.3">
      <c r="A8" s="1">
        <v>1941</v>
      </c>
      <c r="B8" s="257">
        <v>17.792369758409674</v>
      </c>
      <c r="C8" s="2">
        <f>'Table 1'!I7</f>
        <v>256.83405172413791</v>
      </c>
      <c r="D8" s="2">
        <f t="shared" si="0"/>
        <v>14435.067122115292</v>
      </c>
      <c r="E8" s="2">
        <f>D8*1000000/'Table 1'!C7</f>
        <v>25061.981712438988</v>
      </c>
      <c r="F8" s="2">
        <f>D8*1000000/'Table 1'!B7</f>
        <v>12069.775974259454</v>
      </c>
      <c r="G8" s="2">
        <v>102.34356356359193</v>
      </c>
      <c r="H8" s="2">
        <f t="shared" si="1"/>
        <v>5752.104129649093</v>
      </c>
      <c r="I8" s="2">
        <f>H8*1000000/'Table 1'!B7</f>
        <v>4809.5798681193482</v>
      </c>
      <c r="J8" s="2">
        <v>81.98976501970067</v>
      </c>
      <c r="K8" s="2">
        <f t="shared" si="2"/>
        <v>4608.1419244869103</v>
      </c>
      <c r="L8" s="2">
        <f>K8*1000000/'Table 1'!B7</f>
        <v>3853.0642230917088</v>
      </c>
      <c r="M8" s="2">
        <f>'Table 1'!G7</f>
        <v>441.16738030743051</v>
      </c>
      <c r="N8" s="2">
        <f t="shared" si="3"/>
        <v>24795.313176251297</v>
      </c>
      <c r="O8" s="2">
        <f>N8*1000000/'Table 1'!B7</f>
        <v>20732.420065470513</v>
      </c>
      <c r="P8" s="2">
        <f t="shared" si="4"/>
        <v>25061.981712438988</v>
      </c>
      <c r="Q8" s="2">
        <f t="shared" si="5"/>
        <v>20732.420065470513</v>
      </c>
      <c r="R8" s="3">
        <f t="shared" si="6"/>
        <v>1.2088304999269857</v>
      </c>
    </row>
    <row r="9" spans="1:18" ht="15.75" thickBot="1" x14ac:dyDescent="0.3">
      <c r="A9" s="1">
        <v>1942</v>
      </c>
      <c r="B9" s="257">
        <v>18.239706406958103</v>
      </c>
      <c r="C9" s="2">
        <f>'Table 1'!I8</f>
        <v>280.88218390804599</v>
      </c>
      <c r="D9" s="2">
        <f t="shared" si="0"/>
        <v>15399.490410706101</v>
      </c>
      <c r="E9" s="2">
        <f>D9*1000000/'Table 1'!C8</f>
        <v>26421.024636380323</v>
      </c>
      <c r="F9" s="2">
        <f>D9*1000000/'Table 1'!B8</f>
        <v>12887.584078645481</v>
      </c>
      <c r="G9" s="2">
        <v>106.7932837185307</v>
      </c>
      <c r="H9" s="2">
        <f t="shared" si="1"/>
        <v>5854.9891832574167</v>
      </c>
      <c r="I9" s="2">
        <f>H9*1000000/'Table 1'!B8</f>
        <v>4899.9456064033448</v>
      </c>
      <c r="J9" s="2">
        <v>95.703996492924873</v>
      </c>
      <c r="K9" s="2">
        <f t="shared" si="2"/>
        <v>5247.014088802197</v>
      </c>
      <c r="L9" s="2">
        <f>K9*1000000/'Table 1'!B8</f>
        <v>4391.1410980368364</v>
      </c>
      <c r="M9" s="2">
        <f>'Table 1'!G8</f>
        <v>483.37946411950156</v>
      </c>
      <c r="N9" s="2">
        <f t="shared" si="3"/>
        <v>26501.493682765718</v>
      </c>
      <c r="O9" s="2">
        <f>N9*1000000/'Table 1'!B8</f>
        <v>22178.670783085665</v>
      </c>
      <c r="P9" s="2">
        <f t="shared" si="4"/>
        <v>26421.024636380323</v>
      </c>
      <c r="Q9" s="2">
        <f t="shared" si="5"/>
        <v>22178.670783085665</v>
      </c>
      <c r="R9" s="3">
        <f t="shared" si="6"/>
        <v>1.1912807983303511</v>
      </c>
    </row>
    <row r="10" spans="1:18" ht="15.75" thickBot="1" x14ac:dyDescent="0.3">
      <c r="A10" s="1">
        <v>1943</v>
      </c>
      <c r="B10" s="257">
        <v>18.639245192264088</v>
      </c>
      <c r="C10" s="2">
        <f>'Table 1'!I9</f>
        <v>332.82614942528738</v>
      </c>
      <c r="D10" s="2">
        <f t="shared" si="0"/>
        <v>17856.203188068008</v>
      </c>
      <c r="E10" s="2">
        <f>D10*1000000/'Table 1'!C9</f>
        <v>30273.800094476468</v>
      </c>
      <c r="F10" s="2">
        <f>D10*1000000/'Table 1'!B9</f>
        <v>15029.643384141995</v>
      </c>
      <c r="G10" s="2">
        <v>114.8027799974205</v>
      </c>
      <c r="H10" s="2">
        <f t="shared" si="1"/>
        <v>6159.1968351308287</v>
      </c>
      <c r="I10" s="2">
        <f>H10*1000000/'Table 1'!B9</f>
        <v>5184.2225914303262</v>
      </c>
      <c r="J10" s="2">
        <v>109.49642727844777</v>
      </c>
      <c r="K10" s="2">
        <f t="shared" si="2"/>
        <v>5874.5097319655652</v>
      </c>
      <c r="L10" s="2">
        <f>K10*1000000/'Table 1'!B9</f>
        <v>4944.6002264979234</v>
      </c>
      <c r="M10" s="2">
        <f>'Table 1'!G9</f>
        <v>557.12535670115562</v>
      </c>
      <c r="N10" s="2">
        <f t="shared" si="3"/>
        <v>29889.909755164401</v>
      </c>
      <c r="O10" s="2">
        <f>N10*1000000/'Table 1'!B9</f>
        <v>25158.466202070245</v>
      </c>
      <c r="P10" s="2">
        <f t="shared" si="4"/>
        <v>30273.800094476468</v>
      </c>
      <c r="Q10" s="2">
        <f t="shared" si="5"/>
        <v>25158.466202070245</v>
      </c>
      <c r="R10" s="3">
        <f t="shared" si="6"/>
        <v>1.2033245529087655</v>
      </c>
    </row>
    <row r="11" spans="1:18" ht="15.75" thickBot="1" x14ac:dyDescent="0.3">
      <c r="A11" s="1">
        <v>1944</v>
      </c>
      <c r="B11" s="257">
        <v>19.161191463790036</v>
      </c>
      <c r="C11" s="2">
        <f>'Table 1'!I10</f>
        <v>382.84626436781616</v>
      </c>
      <c r="D11" s="2">
        <f t="shared" si="0"/>
        <v>19980.295332432845</v>
      </c>
      <c r="E11" s="2">
        <f>D11*1000000/'Table 1'!C10</f>
        <v>33473.539287245148</v>
      </c>
      <c r="F11" s="2">
        <f>D11*1000000/'Table 1'!B10</f>
        <v>16618.925663595721</v>
      </c>
      <c r="G11" s="2">
        <v>119.25250015235927</v>
      </c>
      <c r="H11" s="2">
        <f t="shared" si="1"/>
        <v>6223.6474374632344</v>
      </c>
      <c r="I11" s="2">
        <f>H11*1000000/'Table 1'!B10</f>
        <v>5176.6168817203152</v>
      </c>
      <c r="J11" s="2">
        <v>120.15665200912476</v>
      </c>
      <c r="K11" s="2">
        <f t="shared" si="2"/>
        <v>6270.834057276209</v>
      </c>
      <c r="L11" s="2">
        <f>K11*1000000/'Table 1'!B10</f>
        <v>5215.8650967211843</v>
      </c>
      <c r="M11" s="2">
        <f>'Table 1'!G10</f>
        <v>622.25541652930019</v>
      </c>
      <c r="N11" s="2">
        <f t="shared" si="3"/>
        <v>32474.776827172289</v>
      </c>
      <c r="O11" s="2">
        <f>N11*1000000/'Table 1'!B10</f>
        <v>27011.407642037222</v>
      </c>
      <c r="P11" s="2">
        <f t="shared" si="4"/>
        <v>33473.539287245148</v>
      </c>
      <c r="Q11" s="2">
        <f t="shared" si="5"/>
        <v>27011.407642037222</v>
      </c>
      <c r="R11" s="3">
        <f t="shared" si="6"/>
        <v>1.2392371301357528</v>
      </c>
    </row>
    <row r="12" spans="1:18" ht="15.75" thickBot="1" x14ac:dyDescent="0.3">
      <c r="A12" s="1">
        <v>1945</v>
      </c>
      <c r="B12" s="257">
        <v>19.763101494331647</v>
      </c>
      <c r="C12" s="2">
        <f>'Table 1'!I11</f>
        <v>376.11278735632192</v>
      </c>
      <c r="D12" s="2">
        <f t="shared" si="0"/>
        <v>19031.060861788148</v>
      </c>
      <c r="E12" s="2">
        <f>D12*1000000/'Table 1'!C11</f>
        <v>31504.429761281972</v>
      </c>
      <c r="F12" s="2">
        <f>D12*1000000/'Table 1'!B11</f>
        <v>15427.044816926904</v>
      </c>
      <c r="G12" s="2">
        <v>129.04188449322459</v>
      </c>
      <c r="H12" s="2">
        <f t="shared" si="1"/>
        <v>6529.4348931130935</v>
      </c>
      <c r="I12" s="2">
        <f>H12*1000000/'Table 1'!B11</f>
        <v>5292.9201087005249</v>
      </c>
      <c r="J12" s="2">
        <v>121.15837737659513</v>
      </c>
      <c r="K12" s="2">
        <f t="shared" si="2"/>
        <v>6130.5345930316225</v>
      </c>
      <c r="L12" s="2">
        <f>K12*1000000/'Table 1'!B11</f>
        <v>4969.5617393729081</v>
      </c>
      <c r="M12" s="2">
        <f>'Table 1'!G11</f>
        <v>626.31304922614174</v>
      </c>
      <c r="N12" s="2">
        <f t="shared" si="3"/>
        <v>31691.030347932869</v>
      </c>
      <c r="O12" s="2">
        <f>N12*1000000/'Table 1'!B11</f>
        <v>25689.526665000343</v>
      </c>
      <c r="P12" s="2">
        <f t="shared" si="4"/>
        <v>31504.429761281972</v>
      </c>
      <c r="Q12" s="2">
        <f t="shared" si="5"/>
        <v>25689.526665000343</v>
      </c>
      <c r="R12" s="3">
        <f t="shared" si="6"/>
        <v>1.2263530648933252</v>
      </c>
    </row>
    <row r="13" spans="1:18" ht="15.75" thickBot="1" x14ac:dyDescent="0.3">
      <c r="A13" s="1">
        <v>1946</v>
      </c>
      <c r="B13" s="257">
        <v>20.141068398420767</v>
      </c>
      <c r="C13" s="2">
        <f>'Table 1'!I12</f>
        <v>387.65589080459779</v>
      </c>
      <c r="D13" s="2">
        <f t="shared" si="0"/>
        <v>19247.037105290467</v>
      </c>
      <c r="E13" s="2">
        <f>D13*1000000/'Table 1'!C12</f>
        <v>31352.60990635867</v>
      </c>
      <c r="F13" s="2">
        <f>D13*1000000/'Table 1'!B12</f>
        <v>15008.295559371252</v>
      </c>
      <c r="G13" s="2">
        <v>149.51059720594299</v>
      </c>
      <c r="H13" s="2">
        <f t="shared" si="1"/>
        <v>7423.1711172613805</v>
      </c>
      <c r="I13" s="2">
        <f>H13*1000000/'Table 1'!B12</f>
        <v>5788.3790375726812</v>
      </c>
      <c r="J13" s="2">
        <v>120.14107626437203</v>
      </c>
      <c r="K13" s="2">
        <f t="shared" si="2"/>
        <v>5964.9803023255763</v>
      </c>
      <c r="L13" s="2">
        <f>K13*1000000/'Table 1'!B12</f>
        <v>4651.3230526542848</v>
      </c>
      <c r="M13" s="2">
        <f>'Table 1'!G12</f>
        <v>657.30756427491281</v>
      </c>
      <c r="N13" s="2">
        <f t="shared" si="3"/>
        <v>32635.188524877423</v>
      </c>
      <c r="O13" s="2">
        <f>N13*1000000/'Table 1'!B12</f>
        <v>25447.997649598219</v>
      </c>
      <c r="P13" s="2">
        <f t="shared" si="4"/>
        <v>31352.60990635867</v>
      </c>
      <c r="Q13" s="2">
        <f t="shared" si="5"/>
        <v>25447.997649598219</v>
      </c>
      <c r="R13" s="3">
        <f t="shared" si="6"/>
        <v>1.2320265954934051</v>
      </c>
    </row>
    <row r="14" spans="1:18" ht="15.75" thickBot="1" x14ac:dyDescent="0.3">
      <c r="A14" s="1">
        <v>1947</v>
      </c>
      <c r="B14" s="257">
        <v>21.292508997977819</v>
      </c>
      <c r="C14" s="2">
        <f>'Table 1'!I13</f>
        <v>375.15086206896558</v>
      </c>
      <c r="D14" s="2">
        <f t="shared" si="0"/>
        <v>17618.912928701553</v>
      </c>
      <c r="E14" s="2">
        <f>D14*1000000/'Table 1'!C13</f>
        <v>28251.375231113936</v>
      </c>
      <c r="F14" s="2">
        <f>D14*1000000/'Table 1'!B13</f>
        <v>13507.159424443615</v>
      </c>
      <c r="G14" s="2">
        <v>174.42903007360016</v>
      </c>
      <c r="H14" s="2">
        <f t="shared" si="1"/>
        <v>8192.0374010486939</v>
      </c>
      <c r="I14" s="2">
        <f>H14*1000000/'Table 1'!B13</f>
        <v>6280.2487097099247</v>
      </c>
      <c r="J14" s="2">
        <v>144.46184981751267</v>
      </c>
      <c r="K14" s="2">
        <f t="shared" si="2"/>
        <v>6784.6325593302508</v>
      </c>
      <c r="L14" s="2">
        <f>K14*1000000/'Table 1'!B13</f>
        <v>5201.2921561045596</v>
      </c>
      <c r="M14" s="2">
        <f>'Table 1'!G13</f>
        <v>694.04174196007841</v>
      </c>
      <c r="N14" s="2">
        <f t="shared" si="3"/>
        <v>32595.582889080499</v>
      </c>
      <c r="O14" s="2">
        <f>N14*1000000/'Table 1'!B13</f>
        <v>24988.700290258097</v>
      </c>
      <c r="P14" s="2">
        <f t="shared" si="4"/>
        <v>28251.375231113936</v>
      </c>
      <c r="Q14" s="2">
        <f t="shared" si="5"/>
        <v>24988.700290258097</v>
      </c>
      <c r="R14" s="3">
        <f t="shared" si="6"/>
        <v>1.1305660119557239</v>
      </c>
    </row>
    <row r="15" spans="1:18" ht="15.75" thickBot="1" x14ac:dyDescent="0.3">
      <c r="A15" s="1">
        <v>1948</v>
      </c>
      <c r="B15" s="257">
        <v>23.395442698934172</v>
      </c>
      <c r="C15" s="2">
        <f>'Table 1'!I14</f>
        <v>416.51364942528738</v>
      </c>
      <c r="D15" s="2">
        <f t="shared" si="0"/>
        <v>17803.195895252815</v>
      </c>
      <c r="E15" s="2">
        <f>D15*1000000/'Table 1'!C14</f>
        <v>28337.888852787204</v>
      </c>
      <c r="F15" s="2">
        <f>D15*1000000/'Table 1'!B14</f>
        <v>13480.365535785886</v>
      </c>
      <c r="G15" s="2">
        <v>207.35695922014713</v>
      </c>
      <c r="H15" s="2">
        <f t="shared" si="1"/>
        <v>8863.1346663764434</v>
      </c>
      <c r="I15" s="2">
        <f>H15*1000000/'Table 1'!B14</f>
        <v>6711.0588345269398</v>
      </c>
      <c r="J15" s="2">
        <v>157.13777479979103</v>
      </c>
      <c r="K15" s="2">
        <f t="shared" si="2"/>
        <v>6716.5976221065375</v>
      </c>
      <c r="L15" s="2">
        <f>K15*1000000/'Table 1'!B14</f>
        <v>5085.726834412314</v>
      </c>
      <c r="M15" s="2">
        <f>'Table 1'!G14</f>
        <v>781.0083834452256</v>
      </c>
      <c r="N15" s="2">
        <f t="shared" si="3"/>
        <v>33382.928183735799</v>
      </c>
      <c r="O15" s="2">
        <f>N15*1000000/'Table 1'!B14</f>
        <v>25277.151204725142</v>
      </c>
      <c r="P15" s="2">
        <f t="shared" si="4"/>
        <v>28337.888852787204</v>
      </c>
      <c r="Q15" s="2">
        <f t="shared" si="5"/>
        <v>25277.151204725142</v>
      </c>
      <c r="R15" s="3">
        <f t="shared" si="6"/>
        <v>1.1210871281843624</v>
      </c>
    </row>
    <row r="16" spans="1:18" ht="15.75" thickBot="1" x14ac:dyDescent="0.3">
      <c r="A16" s="1">
        <v>1949</v>
      </c>
      <c r="B16" s="257">
        <v>24.97936209391878</v>
      </c>
      <c r="C16" s="2">
        <f>'Table 1'!I15</f>
        <v>445.37140804597703</v>
      </c>
      <c r="D16" s="2">
        <f t="shared" si="0"/>
        <v>17829.574925550343</v>
      </c>
      <c r="E16" s="2">
        <f>D16*1000000/'Table 1'!C15</f>
        <v>28129.97572749653</v>
      </c>
      <c r="F16" s="2">
        <f>D16*1000000/'Table 1'!B15</f>
        <v>13336.216557687378</v>
      </c>
      <c r="G16" s="2">
        <v>218.03628759200021</v>
      </c>
      <c r="H16" s="2">
        <f t="shared" si="1"/>
        <v>8728.6571519406843</v>
      </c>
      <c r="I16" s="2">
        <f>H16*1000000/'Table 1'!B15</f>
        <v>6528.8859954407799</v>
      </c>
      <c r="J16" s="2">
        <v>132.88846769013847</v>
      </c>
      <c r="K16" s="2">
        <f t="shared" si="2"/>
        <v>5319.9303965608524</v>
      </c>
      <c r="L16" s="2">
        <f>K16*1000000/'Table 1'!B15</f>
        <v>3979.2167865252277</v>
      </c>
      <c r="M16" s="2">
        <f>'Table 1'!G15</f>
        <v>796.29616332811565</v>
      </c>
      <c r="N16" s="2">
        <f t="shared" si="3"/>
        <v>31878.162474051878</v>
      </c>
      <c r="O16" s="2">
        <f>N16*1000000/'Table 1'!B15</f>
        <v>23844.319339653386</v>
      </c>
      <c r="P16" s="2">
        <f t="shared" si="4"/>
        <v>28129.97572749653</v>
      </c>
      <c r="Q16" s="2">
        <f t="shared" si="5"/>
        <v>23844.319339653386</v>
      </c>
      <c r="R16" s="3">
        <f t="shared" si="6"/>
        <v>1.1797349014998322</v>
      </c>
    </row>
    <row r="17" spans="1:18" ht="15.75" thickBot="1" x14ac:dyDescent="0.3">
      <c r="A17" s="1">
        <v>1950</v>
      </c>
      <c r="B17" s="257">
        <v>26.608222964635623</v>
      </c>
      <c r="C17" s="2">
        <f>'Table 1'!I16</f>
        <v>489.61997126436785</v>
      </c>
      <c r="D17" s="2">
        <f t="shared" si="0"/>
        <v>18401.077438170541</v>
      </c>
      <c r="E17" s="2">
        <f>D17*1000000/'Table 1'!C16</f>
        <v>28612.284660824436</v>
      </c>
      <c r="F17" s="2">
        <f>D17*1000000/'Table 1'!B16</f>
        <v>13607.899921454935</v>
      </c>
      <c r="G17" s="2">
        <v>262.53348914138797</v>
      </c>
      <c r="H17" s="2">
        <f t="shared" si="1"/>
        <v>9866.6299320445087</v>
      </c>
      <c r="I17" s="2">
        <f>H17*1000000/'Table 1'!B16</f>
        <v>7296.5353864975687</v>
      </c>
      <c r="J17" s="2">
        <v>147.02706426008064</v>
      </c>
      <c r="K17" s="2">
        <f t="shared" si="2"/>
        <v>5525.6250842264408</v>
      </c>
      <c r="L17" s="2">
        <f>K17*1000000/'Table 1'!B16</f>
        <v>4086.2907839112981</v>
      </c>
      <c r="M17" s="2">
        <f>'Table 1'!G16</f>
        <v>899.1805246658364</v>
      </c>
      <c r="N17" s="2">
        <f t="shared" si="3"/>
        <v>33793.332454441486</v>
      </c>
      <c r="O17" s="2">
        <f>N17*1000000/'Table 1'!B16</f>
        <v>24990.726091863802</v>
      </c>
      <c r="P17" s="2">
        <f t="shared" si="4"/>
        <v>28612.284660824436</v>
      </c>
      <c r="Q17" s="2">
        <f t="shared" si="5"/>
        <v>24990.726091863802</v>
      </c>
      <c r="R17" s="3">
        <f t="shared" si="6"/>
        <v>1.1449161003024919</v>
      </c>
    </row>
    <row r="18" spans="1:18" ht="15.75" thickBot="1" x14ac:dyDescent="0.3">
      <c r="A18" s="1">
        <v>1951</v>
      </c>
      <c r="B18" s="257">
        <v>29.276661568082616</v>
      </c>
      <c r="C18" s="2">
        <f>'Table 1'!I17</f>
        <v>547.33548850574709</v>
      </c>
      <c r="D18" s="2">
        <f t="shared" si="0"/>
        <v>18695.283519021566</v>
      </c>
      <c r="E18" s="2">
        <f>D18*1000000/'Table 1'!C17</f>
        <v>28961.98600013521</v>
      </c>
      <c r="F18" s="2">
        <f>D18*1000000/'Table 1'!B17</f>
        <v>13657.815151204135</v>
      </c>
      <c r="G18" s="2">
        <v>402.25470200646566</v>
      </c>
      <c r="H18" s="2">
        <f t="shared" si="1"/>
        <v>13739.773610151073</v>
      </c>
      <c r="I18" s="2">
        <f>H18*1000000/'Table 1'!B17</f>
        <v>10037.57380816962</v>
      </c>
      <c r="J18" s="2">
        <v>206.04530836558774</v>
      </c>
      <c r="K18" s="2">
        <f t="shared" si="2"/>
        <v>7037.86898265129</v>
      </c>
      <c r="L18" s="2">
        <f>K18*1000000/'Table 1'!B17</f>
        <v>5141.5060662570277</v>
      </c>
      <c r="M18" s="2">
        <f>'Table 1'!G17</f>
        <v>1155.6354988778005</v>
      </c>
      <c r="N18" s="2">
        <f t="shared" si="3"/>
        <v>39472.926111823923</v>
      </c>
      <c r="O18" s="2">
        <f>N18*1000000/'Table 1'!B17</f>
        <v>28836.895025630776</v>
      </c>
      <c r="P18" s="2">
        <f t="shared" si="4"/>
        <v>28961.98600013521</v>
      </c>
      <c r="Q18" s="2">
        <f t="shared" si="5"/>
        <v>28836.895025630776</v>
      </c>
      <c r="R18" s="3">
        <f t="shared" si="6"/>
        <v>1.0043378794559279</v>
      </c>
    </row>
    <row r="19" spans="1:18" ht="15.75" thickBot="1" x14ac:dyDescent="0.3">
      <c r="A19" s="1">
        <v>1952</v>
      </c>
      <c r="B19" s="257">
        <v>32.104042360872413</v>
      </c>
      <c r="C19" s="2">
        <f>'Table 1'!I18</f>
        <v>646.41379310344826</v>
      </c>
      <c r="D19" s="2">
        <f t="shared" si="0"/>
        <v>20134.965741612679</v>
      </c>
      <c r="E19" s="2">
        <f>D19*1000000/'Table 1'!C18</f>
        <v>30487.083779231729</v>
      </c>
      <c r="F19" s="2">
        <f>D19*1000000/'Table 1'!B18</f>
        <v>14452.174419370203</v>
      </c>
      <c r="G19" s="2">
        <v>331.05917952744517</v>
      </c>
      <c r="H19" s="2">
        <f t="shared" si="1"/>
        <v>10312.071477046504</v>
      </c>
      <c r="I19" s="2">
        <f>H19*1000000/'Table 1'!B18</f>
        <v>7401.644359557381</v>
      </c>
      <c r="J19" s="2">
        <v>200.24699392076991</v>
      </c>
      <c r="K19" s="2">
        <f t="shared" si="2"/>
        <v>6237.4386275052329</v>
      </c>
      <c r="L19" s="2">
        <f>K19*1000000/'Table 1'!B18</f>
        <v>4477.0153638017928</v>
      </c>
      <c r="M19" s="2">
        <f>'Table 1'!G18</f>
        <v>1177.7199665516634</v>
      </c>
      <c r="N19" s="2">
        <f t="shared" si="3"/>
        <v>36684.475846164416</v>
      </c>
      <c r="O19" s="2">
        <f>N19*1000000/'Table 1'!B18</f>
        <v>26330.834142729378</v>
      </c>
      <c r="P19" s="2">
        <f t="shared" si="4"/>
        <v>30487.083779231729</v>
      </c>
      <c r="Q19" s="2">
        <f t="shared" si="5"/>
        <v>26330.834142729378</v>
      </c>
      <c r="R19" s="3">
        <f t="shared" si="6"/>
        <v>1.1578472453235971</v>
      </c>
    </row>
    <row r="20" spans="1:18" ht="15.75" thickBot="1" x14ac:dyDescent="0.3">
      <c r="A20" s="1">
        <v>1953</v>
      </c>
      <c r="B20" s="257">
        <v>33.659217821927584</v>
      </c>
      <c r="C20" s="2">
        <f>'Table 1'!I19</f>
        <v>689.70043103448279</v>
      </c>
      <c r="D20" s="2">
        <f t="shared" si="0"/>
        <v>20490.685038592059</v>
      </c>
      <c r="E20" s="2">
        <f>D20*1000000/'Table 1'!C19</f>
        <v>30406.34946667785</v>
      </c>
      <c r="F20" s="2">
        <f>D20*1000000/'Table 1'!B19</f>
        <v>14427.096377890453</v>
      </c>
      <c r="G20" s="2">
        <v>355.97761239510231</v>
      </c>
      <c r="H20" s="2">
        <f t="shared" si="1"/>
        <v>10575.932402184273</v>
      </c>
      <c r="I20" s="2">
        <f>H20*1000000/'Table 1'!B19</f>
        <v>7446.3101533696199</v>
      </c>
      <c r="J20" s="2">
        <v>190.93446954065888</v>
      </c>
      <c r="K20" s="2">
        <f t="shared" si="2"/>
        <v>5672.5759508372466</v>
      </c>
      <c r="L20" s="2">
        <f>K20*1000000/'Table 1'!B19</f>
        <v>3993.9513881306425</v>
      </c>
      <c r="M20" s="2">
        <f>'Table 1'!G19</f>
        <v>1236.6125129702439</v>
      </c>
      <c r="N20" s="2">
        <f t="shared" si="3"/>
        <v>36739.193391613575</v>
      </c>
      <c r="O20" s="2">
        <f>N20*1000000/'Table 1'!B19</f>
        <v>25867.35791939071</v>
      </c>
      <c r="P20" s="2">
        <f t="shared" si="4"/>
        <v>30406.34946667785</v>
      </c>
      <c r="Q20" s="2">
        <f t="shared" si="5"/>
        <v>25867.35791939071</v>
      </c>
      <c r="R20" s="3">
        <f t="shared" si="6"/>
        <v>1.175471788090295</v>
      </c>
    </row>
    <row r="21" spans="1:18" ht="15.75" thickBot="1" x14ac:dyDescent="0.3">
      <c r="A21" s="1">
        <v>1954</v>
      </c>
      <c r="B21" s="257">
        <v>36.140195195823992</v>
      </c>
      <c r="C21" s="2">
        <f>'Table 1'!I20</f>
        <v>762.80675287356325</v>
      </c>
      <c r="D21" s="2">
        <f t="shared" si="0"/>
        <v>21106.879714963623</v>
      </c>
      <c r="E21" s="2">
        <f>D21*1000000/'Table 1'!C20</f>
        <v>30380.06666227433</v>
      </c>
      <c r="F21" s="2">
        <f>D21*1000000/'Table 1'!B20</f>
        <v>14633.47459480342</v>
      </c>
      <c r="G21" s="2">
        <v>396.02509378955131</v>
      </c>
      <c r="H21" s="2">
        <f t="shared" si="1"/>
        <v>10958.023099867265</v>
      </c>
      <c r="I21" s="2">
        <f>H21*1000000/'Table 1'!B20</f>
        <v>7597.2362948320806</v>
      </c>
      <c r="J21" s="2">
        <v>218.88674222981149</v>
      </c>
      <c r="K21" s="2">
        <f t="shared" si="2"/>
        <v>6056.6009963085062</v>
      </c>
      <c r="L21" s="2">
        <f>K21*1000000/'Table 1'!B20</f>
        <v>4199.0629599082049</v>
      </c>
      <c r="M21" s="2">
        <f>'Table 1'!G20</f>
        <v>1377.7185888929259</v>
      </c>
      <c r="N21" s="2">
        <f t="shared" si="3"/>
        <v>38121.503811139388</v>
      </c>
      <c r="O21" s="2">
        <f>N21*1000000/'Table 1'!B20</f>
        <v>26429.773849543701</v>
      </c>
      <c r="P21" s="2">
        <f t="shared" si="4"/>
        <v>30380.06666227433</v>
      </c>
      <c r="Q21" s="2">
        <f t="shared" si="5"/>
        <v>26429.773849543701</v>
      </c>
      <c r="R21" s="3">
        <f t="shared" si="6"/>
        <v>1.1494637387068989</v>
      </c>
    </row>
    <row r="22" spans="1:18" ht="15.75" thickBot="1" x14ac:dyDescent="0.3">
      <c r="A22" s="1">
        <v>1955</v>
      </c>
      <c r="B22" s="257">
        <v>37.593619386409415</v>
      </c>
      <c r="C22" s="2">
        <f>'Table 1'!I21</f>
        <v>852.26580459770116</v>
      </c>
      <c r="D22" s="2">
        <f t="shared" si="0"/>
        <v>22670.490857440727</v>
      </c>
      <c r="E22" s="2">
        <f>D22*1000000/'Table 1'!C21</f>
        <v>31949.204552094907</v>
      </c>
      <c r="F22" s="2">
        <f>D22*1000000/'Table 1'!B21</f>
        <v>15496.739021572475</v>
      </c>
      <c r="G22" s="2">
        <v>411.15414231634315</v>
      </c>
      <c r="H22" s="2">
        <f t="shared" si="1"/>
        <v>10936.806538637797</v>
      </c>
      <c r="I22" s="2">
        <f>H22*1000000/'Table 1'!B21</f>
        <v>7476.0108955942778</v>
      </c>
      <c r="J22" s="2">
        <v>244.61555891050091</v>
      </c>
      <c r="K22" s="2">
        <f t="shared" si="2"/>
        <v>6506.8371415956981</v>
      </c>
      <c r="L22" s="2">
        <f>K22*1000000/'Table 1'!B21</f>
        <v>4447.8418078048799</v>
      </c>
      <c r="M22" s="2">
        <f>'Table 1'!G21</f>
        <v>1508.0355058245452</v>
      </c>
      <c r="N22" s="2">
        <f t="shared" si="3"/>
        <v>40114.134537674225</v>
      </c>
      <c r="O22" s="2">
        <f>N22*1000000/'Table 1'!B21</f>
        <v>27420.591724971633</v>
      </c>
      <c r="P22" s="2">
        <f t="shared" si="4"/>
        <v>31949.204552094907</v>
      </c>
      <c r="Q22" s="2">
        <f t="shared" si="5"/>
        <v>27420.591724971633</v>
      </c>
      <c r="R22" s="3">
        <f t="shared" si="6"/>
        <v>1.1651537236156402</v>
      </c>
    </row>
    <row r="23" spans="1:18" ht="15.75" thickBot="1" x14ac:dyDescent="0.3">
      <c r="A23" s="1">
        <v>1956</v>
      </c>
      <c r="B23" s="257">
        <v>38.21762703877878</v>
      </c>
      <c r="C23" s="2">
        <f>'Table 1'!I22</f>
        <v>924.41020114942523</v>
      </c>
      <c r="D23" s="2">
        <f t="shared" si="0"/>
        <v>24188.058568142958</v>
      </c>
      <c r="E23" s="2">
        <f>D23*1000000/'Table 1'!C22</f>
        <v>33380.716610062475</v>
      </c>
      <c r="F23" s="2">
        <f>D23*1000000/'Table 1'!B22</f>
        <v>16277.002413733702</v>
      </c>
      <c r="G23" s="2">
        <v>411.15414231634321</v>
      </c>
      <c r="H23" s="2">
        <f t="shared" si="1"/>
        <v>10758.233155060936</v>
      </c>
      <c r="I23" s="2">
        <f>H23*1000000/'Table 1'!B22</f>
        <v>7239.5966190965373</v>
      </c>
      <c r="J23" s="2">
        <v>248.7494979486807</v>
      </c>
      <c r="K23" s="2">
        <f t="shared" si="2"/>
        <v>6508.7635529092058</v>
      </c>
      <c r="L23" s="2">
        <f>K23*1000000/'Table 1'!B22</f>
        <v>4379.9778209838723</v>
      </c>
      <c r="M23" s="2">
        <f>'Table 1'!G22</f>
        <v>1584.3138414144491</v>
      </c>
      <c r="N23" s="2">
        <f t="shared" si="3"/>
        <v>41455.055276113104</v>
      </c>
      <c r="O23" s="2">
        <f>N23*1000000/'Table 1'!B22</f>
        <v>27896.576853814113</v>
      </c>
      <c r="P23" s="2">
        <f t="shared" si="4"/>
        <v>33380.716610062475</v>
      </c>
      <c r="Q23" s="2">
        <f t="shared" si="5"/>
        <v>27896.576853814113</v>
      </c>
      <c r="R23" s="3">
        <f t="shared" si="6"/>
        <v>1.1965882690549021</v>
      </c>
    </row>
    <row r="24" spans="1:18" ht="15.75" thickBot="1" x14ac:dyDescent="0.3">
      <c r="A24" s="1">
        <v>1957</v>
      </c>
      <c r="B24" s="257">
        <v>39.371093528301564</v>
      </c>
      <c r="C24" s="2">
        <f>'Table 1'!I23</f>
        <v>975.39224137931035</v>
      </c>
      <c r="D24" s="2">
        <f t="shared" si="0"/>
        <v>24774.324357492333</v>
      </c>
      <c r="E24" s="2">
        <f>D24*1000000/'Table 1'!C23</f>
        <v>33231.357084237461</v>
      </c>
      <c r="F24" s="2">
        <f>D24*1000000/'Table 1'!B23</f>
        <v>16350.833389907308</v>
      </c>
      <c r="G24" s="2">
        <v>455.65134386573101</v>
      </c>
      <c r="H24" s="2">
        <f t="shared" si="1"/>
        <v>11573.24582661617</v>
      </c>
      <c r="I24" s="2">
        <f>H24*1000000/'Table 1'!B23</f>
        <v>7638.2391527950131</v>
      </c>
      <c r="J24" s="2">
        <v>234.41817942797724</v>
      </c>
      <c r="K24" s="2">
        <f t="shared" si="2"/>
        <v>5954.0682876757737</v>
      </c>
      <c r="L24" s="2">
        <f>K24*1000000/'Table 1'!B23</f>
        <v>3929.6320319014135</v>
      </c>
      <c r="M24" s="2">
        <f>'Table 1'!G23</f>
        <v>1665.4617646730185</v>
      </c>
      <c r="N24" s="2">
        <f t="shared" si="3"/>
        <v>42301.638471784274</v>
      </c>
      <c r="O24" s="2">
        <f>N24*1000000/'Table 1'!B23</f>
        <v>27918.704574603733</v>
      </c>
      <c r="P24" s="2">
        <f t="shared" si="4"/>
        <v>33231.357084237461</v>
      </c>
      <c r="Q24" s="2">
        <f t="shared" si="5"/>
        <v>27918.704574603733</v>
      </c>
      <c r="R24" s="3">
        <f t="shared" si="6"/>
        <v>1.190290079378052</v>
      </c>
    </row>
    <row r="25" spans="1:18" ht="15.75" thickBot="1" x14ac:dyDescent="0.3">
      <c r="A25" s="1">
        <v>1958</v>
      </c>
      <c r="B25" s="257">
        <v>40.073931833689592</v>
      </c>
      <c r="C25" s="2">
        <f>'Table 1'!I24</f>
        <v>1052.346264367816</v>
      </c>
      <c r="D25" s="2">
        <f t="shared" si="0"/>
        <v>26260.120138327013</v>
      </c>
      <c r="E25" s="2">
        <f>D25*1000000/'Table 1'!C24</f>
        <v>34605.494765523268</v>
      </c>
      <c r="F25" s="2">
        <f>D25*1000000/'Table 1'!B24</f>
        <v>17002.224813716872</v>
      </c>
      <c r="G25" s="2">
        <v>504.59826557005761</v>
      </c>
      <c r="H25" s="2">
        <f t="shared" si="1"/>
        <v>12591.683483022967</v>
      </c>
      <c r="I25" s="2">
        <f>H25*1000000/'Table 1'!B24</f>
        <v>8152.5382303586475</v>
      </c>
      <c r="J25" s="2">
        <v>222.38312967367926</v>
      </c>
      <c r="K25" s="2">
        <f t="shared" si="2"/>
        <v>5549.3214540711688</v>
      </c>
      <c r="L25" s="2">
        <f>K25*1000000/'Table 1'!B24</f>
        <v>3592.9314271488765</v>
      </c>
      <c r="M25" s="2">
        <f>'Table 1'!G24</f>
        <v>1779.3276596115527</v>
      </c>
      <c r="N25" s="2">
        <f t="shared" si="3"/>
        <v>44401.125075421143</v>
      </c>
      <c r="O25" s="2">
        <f>N25*1000000/'Table 1'!B24</f>
        <v>28747.694471224393</v>
      </c>
      <c r="P25" s="2">
        <f t="shared" si="4"/>
        <v>34605.494765523268</v>
      </c>
      <c r="Q25" s="2">
        <f t="shared" si="5"/>
        <v>28747.694471224393</v>
      </c>
      <c r="R25" s="3">
        <f t="shared" si="6"/>
        <v>1.2037659159123999</v>
      </c>
    </row>
    <row r="26" spans="1:18" ht="15.75" thickBot="1" x14ac:dyDescent="0.3">
      <c r="A26" s="1">
        <v>1959</v>
      </c>
      <c r="B26" s="257">
        <v>40.667958291533353</v>
      </c>
      <c r="C26" s="2">
        <f>'Table 1'!I25</f>
        <v>1096.594827586207</v>
      </c>
      <c r="D26" s="2">
        <f t="shared" si="0"/>
        <v>26964.590150435619</v>
      </c>
      <c r="E26" s="2">
        <f>D26*1000000/'Table 1'!C25</f>
        <v>34280.223386203172</v>
      </c>
      <c r="F26" s="2">
        <f>D26*1000000/'Table 1'!B25</f>
        <v>17205.138297124682</v>
      </c>
      <c r="G26" s="2">
        <v>464.55078417560861</v>
      </c>
      <c r="H26" s="2">
        <f t="shared" si="1"/>
        <v>11423.017129245045</v>
      </c>
      <c r="I26" s="2">
        <f>H26*1000000/'Table 1'!B25</f>
        <v>7288.6177161461537</v>
      </c>
      <c r="J26" s="2">
        <v>276.70656194062752</v>
      </c>
      <c r="K26" s="2">
        <f t="shared" si="2"/>
        <v>6804.0436148041126</v>
      </c>
      <c r="L26" s="2">
        <f>K26*1000000/'Table 1'!B25</f>
        <v>4341.4163063213364</v>
      </c>
      <c r="M26" s="2">
        <f>'Table 1'!G25</f>
        <v>1837.852173702443</v>
      </c>
      <c r="N26" s="2">
        <f t="shared" si="3"/>
        <v>45191.650894484774</v>
      </c>
      <c r="O26" s="2">
        <f>N26*1000000/'Table 1'!B25</f>
        <v>28835.17231959217</v>
      </c>
      <c r="P26" s="2">
        <f t="shared" si="4"/>
        <v>34280.223386203172</v>
      </c>
      <c r="Q26" s="2">
        <f t="shared" si="5"/>
        <v>28835.17231959217</v>
      </c>
      <c r="R26" s="3">
        <f t="shared" si="6"/>
        <v>1.1888336579459711</v>
      </c>
    </row>
    <row r="27" spans="1:18" ht="15.75" thickBot="1" x14ac:dyDescent="0.3">
      <c r="A27" s="1">
        <v>1960</v>
      </c>
      <c r="B27" s="257">
        <v>41.843207859357719</v>
      </c>
      <c r="C27" s="2">
        <f>'Table 1'!I26</f>
        <v>1161.0438218390807</v>
      </c>
      <c r="D27" s="2">
        <f t="shared" si="0"/>
        <v>27747.485941841514</v>
      </c>
      <c r="E27" s="2">
        <f>D27*1000000/'Table 1'!C26</f>
        <v>34227.370873957865</v>
      </c>
      <c r="F27" s="2">
        <f>D27*1000000/'Table 1'!B26</f>
        <v>17498.872493514977</v>
      </c>
      <c r="G27" s="2">
        <v>499.25860138413111</v>
      </c>
      <c r="H27" s="2">
        <f t="shared" si="1"/>
        <v>11931.652158750014</v>
      </c>
      <c r="I27" s="2">
        <f>H27*1000000/'Table 1'!B26</f>
        <v>7524.6622414932363</v>
      </c>
      <c r="J27" s="2">
        <v>318.07251395157618</v>
      </c>
      <c r="K27" s="2">
        <f t="shared" si="2"/>
        <v>7601.5327271435081</v>
      </c>
      <c r="L27" s="2">
        <f>K27*1000000/'Table 1'!B26</f>
        <v>4793.8848307327917</v>
      </c>
      <c r="M27" s="2">
        <f>'Table 1'!G26</f>
        <v>1978.3749371747876</v>
      </c>
      <c r="N27" s="2">
        <f t="shared" si="3"/>
        <v>47280.670827735026</v>
      </c>
      <c r="O27" s="2">
        <f>N27*1000000/'Table 1'!B26</f>
        <v>29817.419565740998</v>
      </c>
      <c r="P27" s="2">
        <f t="shared" si="4"/>
        <v>34227.370873957865</v>
      </c>
      <c r="Q27" s="2">
        <f t="shared" si="5"/>
        <v>29817.419565740998</v>
      </c>
      <c r="R27" s="3">
        <f t="shared" si="6"/>
        <v>1.1478984892872395</v>
      </c>
    </row>
    <row r="28" spans="1:18" ht="15.75" thickBot="1" x14ac:dyDescent="0.3">
      <c r="A28" s="1">
        <v>1961</v>
      </c>
      <c r="B28" s="257">
        <v>42.67740109593435</v>
      </c>
      <c r="C28" s="2">
        <f>'Table 1'!I27</f>
        <v>1254.3505747126437</v>
      </c>
      <c r="D28" s="2">
        <f t="shared" si="0"/>
        <v>29391.447053980497</v>
      </c>
      <c r="E28" s="2">
        <f>D28*1000000/'Table 1'!C27</f>
        <v>35013.691137104979</v>
      </c>
      <c r="F28" s="2">
        <f>D28*1000000/'Table 1'!B27</f>
        <v>18247.116734081708</v>
      </c>
      <c r="G28" s="2">
        <v>526.4414653433397</v>
      </c>
      <c r="H28" s="2">
        <f t="shared" si="1"/>
        <v>12335.368411022828</v>
      </c>
      <c r="I28" s="2">
        <f>H28*1000000/'Table 1'!B27</f>
        <v>7658.1771200460225</v>
      </c>
      <c r="J28" s="2">
        <v>375.80947178033625</v>
      </c>
      <c r="K28" s="2">
        <f t="shared" si="2"/>
        <v>8805.8190548097264</v>
      </c>
      <c r="L28" s="2">
        <f>K28*1000000/'Table 1'!B27</f>
        <v>5466.9240319201317</v>
      </c>
      <c r="M28" s="2">
        <f>'Table 1'!G27</f>
        <v>2156.6015118363198</v>
      </c>
      <c r="N28" s="2">
        <f t="shared" si="3"/>
        <v>50532.634519813058</v>
      </c>
      <c r="O28" s="2">
        <f>N28*1000000/'Table 1'!B27</f>
        <v>31372.217886047867</v>
      </c>
      <c r="P28" s="2">
        <f t="shared" si="4"/>
        <v>35013.691137104979</v>
      </c>
      <c r="Q28" s="2">
        <f t="shared" si="5"/>
        <v>31372.217886047867</v>
      </c>
      <c r="R28" s="3">
        <f t="shared" si="6"/>
        <v>1.1160731850162426</v>
      </c>
    </row>
    <row r="29" spans="1:18" ht="15.75" thickBot="1" x14ac:dyDescent="0.3">
      <c r="A29" s="1">
        <v>1962</v>
      </c>
      <c r="B29" s="257">
        <v>42.771921317159816</v>
      </c>
      <c r="C29" s="2">
        <f>'Table 1'!I28</f>
        <v>1339</v>
      </c>
      <c r="D29" s="2">
        <f t="shared" si="0"/>
        <v>31305.584569632174</v>
      </c>
      <c r="E29" s="2">
        <f>D29*1000000/'Table 1'!C28</f>
        <v>36582.434181746365</v>
      </c>
      <c r="F29" s="2">
        <f>D29*1000000/'Table 1'!B28</f>
        <v>19013.30439517038</v>
      </c>
      <c r="G29" s="2">
        <v>466.6391646330809</v>
      </c>
      <c r="H29" s="2">
        <f t="shared" si="1"/>
        <v>10909.941622048862</v>
      </c>
      <c r="I29" s="2">
        <f>H29*1000000/'Table 1'!B28</f>
        <v>6626.1034203710178</v>
      </c>
      <c r="J29" s="2">
        <v>406.90569907823942</v>
      </c>
      <c r="K29" s="2">
        <f t="shared" si="2"/>
        <v>9513.3837000441563</v>
      </c>
      <c r="L29" s="2">
        <f>K29*1000000/'Table 1'!B28</f>
        <v>5777.9103186737611</v>
      </c>
      <c r="M29" s="2">
        <f>'Table 1'!G28</f>
        <v>2212.5448637113204</v>
      </c>
      <c r="N29" s="2">
        <f t="shared" si="3"/>
        <v>51728.909891725198</v>
      </c>
      <c r="O29" s="2">
        <f>N29*1000000/'Table 1'!B28</f>
        <v>31417.318134215162</v>
      </c>
      <c r="P29" s="2">
        <f t="shared" si="4"/>
        <v>36582.434181746365</v>
      </c>
      <c r="Q29" s="2">
        <f t="shared" si="5"/>
        <v>31417.318134215162</v>
      </c>
      <c r="R29" s="3">
        <f t="shared" si="6"/>
        <v>1.1644034677137547</v>
      </c>
    </row>
    <row r="30" spans="1:18" ht="15.75" thickBot="1" x14ac:dyDescent="0.3">
      <c r="A30" s="1">
        <v>1963</v>
      </c>
      <c r="B30" s="257">
        <v>44.997602948877194</v>
      </c>
      <c r="C30" s="2">
        <f>'Table 1'!I29</f>
        <v>1419</v>
      </c>
      <c r="D30" s="2">
        <f t="shared" si="0"/>
        <v>31535.013134192017</v>
      </c>
      <c r="E30" s="2">
        <f>D30*1000000/'Table 1'!C29</f>
        <v>36060.614658962855</v>
      </c>
      <c r="F30" s="2">
        <f>D30*1000000/'Table 1'!B29</f>
        <v>18748.644650543833</v>
      </c>
      <c r="G30" s="2">
        <v>535.50241999640934</v>
      </c>
      <c r="H30" s="2">
        <f t="shared" si="1"/>
        <v>11900.687701182791</v>
      </c>
      <c r="I30" s="2">
        <f>H30*1000000/'Table 1'!B29</f>
        <v>7075.3661606898931</v>
      </c>
      <c r="J30" s="2">
        <v>451.58478535813526</v>
      </c>
      <c r="K30" s="2">
        <f t="shared" si="2"/>
        <v>10035.752034862635</v>
      </c>
      <c r="L30" s="2">
        <f>K30*1000000/'Table 1'!B29</f>
        <v>5966.5980763014713</v>
      </c>
      <c r="M30" s="2">
        <f>'Table 1'!G29</f>
        <v>2406.0872053545449</v>
      </c>
      <c r="N30" s="2">
        <f t="shared" si="3"/>
        <v>53471.452870237452</v>
      </c>
      <c r="O30" s="2">
        <f>N30*1000000/'Table 1'!B29</f>
        <v>31790.608887535203</v>
      </c>
      <c r="P30" s="2">
        <f t="shared" si="4"/>
        <v>36060.614658962855</v>
      </c>
      <c r="Q30" s="2">
        <f t="shared" si="5"/>
        <v>31790.608887535203</v>
      </c>
      <c r="R30" s="3">
        <f t="shared" si="6"/>
        <v>1.1343165771543897</v>
      </c>
    </row>
    <row r="31" spans="1:18" ht="15.75" thickBot="1" x14ac:dyDescent="0.3">
      <c r="A31" s="1">
        <v>1964</v>
      </c>
      <c r="B31" s="257">
        <v>46.26680843041671</v>
      </c>
      <c r="C31" s="2">
        <f>'Table 1'!I30</f>
        <v>1525</v>
      </c>
      <c r="D31" s="2">
        <f t="shared" si="0"/>
        <v>32960.994106466933</v>
      </c>
      <c r="E31" s="2">
        <f>D31*1000000/'Table 1'!C30</f>
        <v>36297.845622471548</v>
      </c>
      <c r="F31" s="2">
        <f>D31*1000000/'Table 1'!B30</f>
        <v>19169.791251717852</v>
      </c>
      <c r="G31" s="2">
        <v>604.36567535973779</v>
      </c>
      <c r="H31" s="2">
        <f t="shared" si="1"/>
        <v>13062.618664710311</v>
      </c>
      <c r="I31" s="2">
        <f>H31*1000000/'Table 1'!B30</f>
        <v>7597.0910402292811</v>
      </c>
      <c r="J31" s="2">
        <v>500.36666208003987</v>
      </c>
      <c r="K31" s="2">
        <f t="shared" si="2"/>
        <v>10814.808262224738</v>
      </c>
      <c r="L31" s="2">
        <f>K31*1000000/'Table 1'!B30</f>
        <v>6289.7865320611227</v>
      </c>
      <c r="M31" s="2">
        <f>'Table 1'!G30</f>
        <v>2629.7323374397779</v>
      </c>
      <c r="N31" s="2">
        <f t="shared" si="3"/>
        <v>56838.421033401995</v>
      </c>
      <c r="O31" s="2">
        <f>N31*1000000/'Table 1'!B30</f>
        <v>33056.668824008259</v>
      </c>
      <c r="P31" s="2">
        <f t="shared" si="4"/>
        <v>36297.845622471548</v>
      </c>
      <c r="Q31" s="2">
        <f t="shared" si="5"/>
        <v>33056.668824008259</v>
      </c>
      <c r="R31" s="3">
        <f t="shared" si="6"/>
        <v>1.0980491051811399</v>
      </c>
    </row>
    <row r="32" spans="1:18" ht="15.75" thickBot="1" x14ac:dyDescent="0.3">
      <c r="A32" s="1">
        <v>1965</v>
      </c>
      <c r="B32" s="257">
        <v>47.760691343390732</v>
      </c>
      <c r="C32" s="2">
        <f>'Table 1'!I31</f>
        <v>1689</v>
      </c>
      <c r="D32" s="2">
        <f t="shared" si="0"/>
        <v>35363.809704017796</v>
      </c>
      <c r="E32" s="2">
        <f>D32*1000000/'Table 1'!C31</f>
        <v>37562.335362932041</v>
      </c>
      <c r="F32" s="2">
        <f>D32*1000000/'Table 1'!B31</f>
        <v>20163.59831089418</v>
      </c>
      <c r="G32" s="2">
        <v>628.83025292302545</v>
      </c>
      <c r="H32" s="2">
        <f t="shared" si="1"/>
        <v>13166.27199555906</v>
      </c>
      <c r="I32" s="2">
        <f>H32*1000000/'Table 1'!B31</f>
        <v>7507.0933248536849</v>
      </c>
      <c r="J32" s="2">
        <v>568.34535415169876</v>
      </c>
      <c r="K32" s="2">
        <f t="shared" si="2"/>
        <v>11899.85609850993</v>
      </c>
      <c r="L32" s="2">
        <f>K32*1000000/'Table 1'!B31</f>
        <v>6785.0132758897244</v>
      </c>
      <c r="M32" s="2">
        <f>'Table 1'!G31</f>
        <v>2886.1756070747242</v>
      </c>
      <c r="N32" s="2">
        <f t="shared" si="3"/>
        <v>60429.937798086787</v>
      </c>
      <c r="O32" s="2">
        <f>N32*1000000/'Table 1'!B31</f>
        <v>34455.704911637586</v>
      </c>
      <c r="P32" s="2">
        <f t="shared" si="4"/>
        <v>37562.335362932041</v>
      </c>
      <c r="Q32" s="2">
        <f t="shared" si="5"/>
        <v>34455.704911637586</v>
      </c>
      <c r="R32" s="3">
        <f t="shared" si="6"/>
        <v>1.090163021167655</v>
      </c>
    </row>
    <row r="33" spans="1:18" ht="15.75" thickBot="1" x14ac:dyDescent="0.3">
      <c r="A33" s="1">
        <v>1966</v>
      </c>
      <c r="B33" s="257">
        <v>48.538390514402202</v>
      </c>
      <c r="C33" s="2">
        <f>'Table 1'!I32</f>
        <v>1854</v>
      </c>
      <c r="D33" s="2">
        <f t="shared" si="0"/>
        <v>38196.569361933929</v>
      </c>
      <c r="E33" s="2">
        <f>D33*1000000/'Table 1'!C32</f>
        <v>38817.039528984584</v>
      </c>
      <c r="F33" s="2">
        <f>D33*1000000/'Table 1'!B32</f>
        <v>21338.550901405186</v>
      </c>
      <c r="G33" s="2">
        <v>656.91921234754102</v>
      </c>
      <c r="H33" s="2">
        <f t="shared" si="1"/>
        <v>13534.013085016102</v>
      </c>
      <c r="I33" s="2">
        <f>H33*1000000/'Table 1'!B32</f>
        <v>7560.7896714072303</v>
      </c>
      <c r="J33" s="2">
        <v>595.95122448758696</v>
      </c>
      <c r="K33" s="2">
        <f t="shared" si="2"/>
        <v>12277.935427437742</v>
      </c>
      <c r="L33" s="2">
        <f>K33*1000000/'Table 1'!B32</f>
        <v>6859.0806572185129</v>
      </c>
      <c r="M33" s="2">
        <f>'Table 1'!G32</f>
        <v>3106.8704368351277</v>
      </c>
      <c r="N33" s="2">
        <f t="shared" si="3"/>
        <v>64008.517874387777</v>
      </c>
      <c r="O33" s="2">
        <f>N33*1000000/'Table 1'!B32</f>
        <v>35758.42123003093</v>
      </c>
      <c r="P33" s="2">
        <f t="shared" si="4"/>
        <v>38817.039528984584</v>
      </c>
      <c r="Q33" s="2">
        <f t="shared" si="5"/>
        <v>35758.42123003093</v>
      </c>
      <c r="R33" s="3">
        <f t="shared" si="6"/>
        <v>1.0855356079419116</v>
      </c>
    </row>
    <row r="34" spans="1:18" ht="15.75" thickBot="1" x14ac:dyDescent="0.3">
      <c r="A34" s="1">
        <v>1967</v>
      </c>
      <c r="B34" s="257">
        <v>48.839635960147284</v>
      </c>
      <c r="C34" s="2">
        <f>'Table 1'!I33</f>
        <v>2003</v>
      </c>
      <c r="D34" s="2">
        <f t="shared" si="0"/>
        <v>41011.771701869977</v>
      </c>
      <c r="E34" s="2">
        <f>D34*1000000/'Table 1'!C33</f>
        <v>40827.108872083802</v>
      </c>
      <c r="F34" s="2">
        <f>D34*1000000/'Table 1'!B33</f>
        <v>22486.422279596707</v>
      </c>
      <c r="G34" s="2">
        <v>594.39862524136129</v>
      </c>
      <c r="H34" s="2">
        <f t="shared" si="1"/>
        <v>12170.414737046469</v>
      </c>
      <c r="I34" s="2">
        <f>H34*1000000/'Table 1'!B33</f>
        <v>6672.939835041936</v>
      </c>
      <c r="J34" s="2">
        <v>585.50492182107632</v>
      </c>
      <c r="K34" s="2">
        <f t="shared" si="2"/>
        <v>11988.314620093466</v>
      </c>
      <c r="L34" s="2">
        <f>K34*1000000/'Table 1'!B33</f>
        <v>6573.0958157019359</v>
      </c>
      <c r="M34" s="2">
        <f>'Table 1'!G33</f>
        <v>3182.9035470624376</v>
      </c>
      <c r="N34" s="2">
        <f t="shared" si="3"/>
        <v>65170.501059009912</v>
      </c>
      <c r="O34" s="2">
        <f>N34*1000000/'Table 1'!B33</f>
        <v>35732.457930340577</v>
      </c>
      <c r="P34" s="2">
        <f t="shared" si="4"/>
        <v>40827.108872083802</v>
      </c>
      <c r="Q34" s="2">
        <f t="shared" si="5"/>
        <v>35732.457930340577</v>
      </c>
      <c r="R34" s="3">
        <f t="shared" si="6"/>
        <v>1.1425776797016065</v>
      </c>
    </row>
    <row r="35" spans="1:18" ht="15.75" thickBot="1" x14ac:dyDescent="0.3">
      <c r="A35" s="1">
        <v>1968</v>
      </c>
      <c r="B35" s="257">
        <v>51.439610383135793</v>
      </c>
      <c r="C35" s="2">
        <f>'Table 1'!I34</f>
        <v>2088</v>
      </c>
      <c r="D35" s="2">
        <f t="shared" si="0"/>
        <v>40591.287228811118</v>
      </c>
      <c r="E35" s="2">
        <f>D35*1000000/'Table 1'!C34</f>
        <v>40830.480646195661</v>
      </c>
      <c r="F35" s="2">
        <f>D35*1000000/'Table 1'!B34</f>
        <v>22020.663358102862</v>
      </c>
      <c r="G35" s="2">
        <v>597.1169116372821</v>
      </c>
      <c r="H35" s="2">
        <f t="shared" si="1"/>
        <v>11608.114975790011</v>
      </c>
      <c r="I35" s="2">
        <f>H35*1000000/'Table 1'!B34</f>
        <v>6297.3709274878547</v>
      </c>
      <c r="J35" s="2">
        <v>609.3064077923425</v>
      </c>
      <c r="K35" s="2">
        <f t="shared" si="2"/>
        <v>11845.082092458857</v>
      </c>
      <c r="L35" s="2">
        <f>K35*1000000/'Table 1'!B34</f>
        <v>6425.9249463266842</v>
      </c>
      <c r="M35" s="2">
        <f>'Table 1'!G34</f>
        <v>3294.4233194296248</v>
      </c>
      <c r="N35" s="2">
        <f t="shared" si="3"/>
        <v>64044.484297059993</v>
      </c>
      <c r="O35" s="2">
        <f>N35*1000000/'Table 1'!B34</f>
        <v>34743.959231917404</v>
      </c>
      <c r="P35" s="2">
        <f t="shared" si="4"/>
        <v>40830.480646195661</v>
      </c>
      <c r="Q35" s="2">
        <f t="shared" si="5"/>
        <v>34743.959231917404</v>
      </c>
      <c r="R35" s="3">
        <f t="shared" si="6"/>
        <v>1.1751821481728799</v>
      </c>
    </row>
    <row r="36" spans="1:18" ht="15.75" thickBot="1" x14ac:dyDescent="0.3">
      <c r="A36" s="1">
        <v>1969</v>
      </c>
      <c r="B36" s="257">
        <v>53.440295346908414</v>
      </c>
      <c r="C36" s="2">
        <f>'Table 1'!I35</f>
        <v>2200</v>
      </c>
      <c r="D36" s="2">
        <f t="shared" si="0"/>
        <v>41167.437150537233</v>
      </c>
      <c r="E36" s="2">
        <f>D36*1000000/'Table 1'!C35</f>
        <v>40235.925469046131</v>
      </c>
      <c r="F36" s="2">
        <f>D36*1000000/'Table 1'!B35</f>
        <v>22077.455906817038</v>
      </c>
      <c r="G36" s="2">
        <v>594.39862524136117</v>
      </c>
      <c r="H36" s="2">
        <f t="shared" si="1"/>
        <v>11122.667294086124</v>
      </c>
      <c r="I36" s="2">
        <f>H36*1000000/'Table 1'!B35</f>
        <v>5964.9133817449174</v>
      </c>
      <c r="J36" s="2">
        <v>675.22180351021495</v>
      </c>
      <c r="K36" s="2">
        <f t="shared" si="2"/>
        <v>12635.068708490537</v>
      </c>
      <c r="L36" s="2">
        <f>K36*1000000/'Table 1'!B35</f>
        <v>6775.9907246901139</v>
      </c>
      <c r="M36" s="2">
        <f>'Table 1'!G35</f>
        <v>3469.6204287515761</v>
      </c>
      <c r="N36" s="2">
        <f t="shared" si="3"/>
        <v>64925.173153113901</v>
      </c>
      <c r="O36" s="2">
        <f>N36*1000000/'Table 1'!B35</f>
        <v>34818.360013252073</v>
      </c>
      <c r="P36" s="2">
        <f t="shared" si="4"/>
        <v>40235.925469046131</v>
      </c>
      <c r="Q36" s="2">
        <f t="shared" si="5"/>
        <v>34818.360013252073</v>
      </c>
      <c r="R36" s="3">
        <f t="shared" si="6"/>
        <v>1.1555950783934712</v>
      </c>
    </row>
    <row r="37" spans="1:18" ht="15.75" thickBot="1" x14ac:dyDescent="0.3">
      <c r="A37" s="1">
        <v>1970</v>
      </c>
      <c r="B37" s="257">
        <v>56.252236872624117</v>
      </c>
      <c r="C37" s="2">
        <f>'Table 1'!I36</f>
        <v>2444</v>
      </c>
      <c r="D37" s="2">
        <f t="shared" si="0"/>
        <v>43447.161141949255</v>
      </c>
      <c r="E37" s="2">
        <f>D37*1000000/'Table 1'!C36</f>
        <v>40509.444153042416</v>
      </c>
      <c r="F37" s="2">
        <f>D37*1000000/'Table 1'!B36</f>
        <v>22886.56903341896</v>
      </c>
      <c r="G37" s="2">
        <v>656.91921234754102</v>
      </c>
      <c r="H37" s="2">
        <f t="shared" si="1"/>
        <v>11678.099376475448</v>
      </c>
      <c r="I37" s="2">
        <f>H37*1000000/'Table 1'!B36</f>
        <v>6151.6476688916546</v>
      </c>
      <c r="J37" s="2">
        <v>757.66907620291647</v>
      </c>
      <c r="K37" s="2">
        <f t="shared" si="2"/>
        <v>13469.13684372338</v>
      </c>
      <c r="L37" s="2">
        <f>K37*1000000/'Table 1'!B36</f>
        <v>7095.1086812621998</v>
      </c>
      <c r="M37" s="2">
        <f>'Table 1'!G36</f>
        <v>3858.5882885504575</v>
      </c>
      <c r="N37" s="2">
        <f t="shared" si="3"/>
        <v>68594.397362148084</v>
      </c>
      <c r="O37" s="2">
        <f>N37*1000000/'Table 1'!B36</f>
        <v>36133.325383572817</v>
      </c>
      <c r="P37" s="2">
        <f t="shared" si="4"/>
        <v>40509.444153042416</v>
      </c>
      <c r="Q37" s="2">
        <f t="shared" si="5"/>
        <v>36133.325383572817</v>
      </c>
      <c r="R37" s="3">
        <f t="shared" si="6"/>
        <v>1.1211103246937548</v>
      </c>
    </row>
    <row r="38" spans="1:18" ht="15.75" thickBot="1" x14ac:dyDescent="0.3">
      <c r="A38" s="1">
        <v>1971</v>
      </c>
      <c r="B38" s="257">
        <v>61.631251916876472</v>
      </c>
      <c r="C38" s="2">
        <f>'Table 1'!I37</f>
        <v>2945</v>
      </c>
      <c r="D38" s="2">
        <f t="shared" si="0"/>
        <v>47784.198899155752</v>
      </c>
      <c r="E38" s="2">
        <f>D38*1000000/'Table 1'!C37</f>
        <v>43159.305910786352</v>
      </c>
      <c r="F38" s="2">
        <f>D38*1000000/'Table 1'!B37</f>
        <v>24688.964031878975</v>
      </c>
      <c r="G38" s="2">
        <v>693.16303095981914</v>
      </c>
      <c r="H38" s="2">
        <f t="shared" si="1"/>
        <v>11246.94062510209</v>
      </c>
      <c r="I38" s="2">
        <f>H38*1000000/'Table 1'!B37</f>
        <v>5811.0278912037993</v>
      </c>
      <c r="J38" s="2">
        <v>757.48093709398506</v>
      </c>
      <c r="K38" s="2">
        <f t="shared" si="2"/>
        <v>12290.533025608785</v>
      </c>
      <c r="L38" s="2">
        <f>K38*1000000/'Table 1'!B37</f>
        <v>6350.2273720704179</v>
      </c>
      <c r="M38" s="2">
        <f>'Table 1'!G37</f>
        <v>4395.6439680538042</v>
      </c>
      <c r="N38" s="2">
        <f t="shared" si="3"/>
        <v>71321.672549866635</v>
      </c>
      <c r="O38" s="2">
        <f>N38*1000000/'Table 1'!B37</f>
        <v>36850.219295153198</v>
      </c>
      <c r="P38" s="2">
        <f t="shared" si="4"/>
        <v>43159.305910786352</v>
      </c>
      <c r="Q38" s="2">
        <f t="shared" si="5"/>
        <v>36850.219295153198</v>
      </c>
      <c r="R38" s="3">
        <f t="shared" si="6"/>
        <v>1.1712089299957835</v>
      </c>
    </row>
    <row r="39" spans="1:18" ht="15.75" thickBot="1" x14ac:dyDescent="0.3">
      <c r="A39" s="1">
        <v>1972</v>
      </c>
      <c r="B39" s="257">
        <v>70.809239035118878</v>
      </c>
      <c r="C39" s="2">
        <f>'Table 1'!I38</f>
        <v>3378</v>
      </c>
      <c r="D39" s="2">
        <f t="shared" si="0"/>
        <v>47705.639066741431</v>
      </c>
      <c r="E39" s="2">
        <f>D39*1000000/'Table 1'!C38</f>
        <v>42661.089745425481</v>
      </c>
      <c r="F39" s="2">
        <f>D39*1000000/'Table 1'!B38</f>
        <v>24122.158237475698</v>
      </c>
      <c r="G39" s="2">
        <v>914.25032449471564</v>
      </c>
      <c r="H39" s="2">
        <f t="shared" si="1"/>
        <v>12911.455298104245</v>
      </c>
      <c r="I39" s="2">
        <f>H39*1000000/'Table 1'!B38</f>
        <v>6528.6237407119706</v>
      </c>
      <c r="J39" s="2">
        <v>1038.7496755052844</v>
      </c>
      <c r="K39" s="2">
        <f t="shared" si="2"/>
        <v>14669.691267125483</v>
      </c>
      <c r="L39" s="2">
        <f>K39*1000000/'Table 1'!B38</f>
        <v>7417.6684551998233</v>
      </c>
      <c r="M39" s="2">
        <f>'Table 1'!G38</f>
        <v>5331</v>
      </c>
      <c r="N39" s="2">
        <f t="shared" si="3"/>
        <v>75286.785631971157</v>
      </c>
      <c r="O39" s="2">
        <f>N39*1000000/'Table 1'!B38</f>
        <v>38068.450433387494</v>
      </c>
      <c r="P39" s="2">
        <f t="shared" si="4"/>
        <v>42661.089745425481</v>
      </c>
      <c r="Q39" s="2">
        <f t="shared" si="5"/>
        <v>38068.450433387494</v>
      </c>
      <c r="R39" s="3">
        <f t="shared" si="6"/>
        <v>1.1206416142436433</v>
      </c>
    </row>
    <row r="40" spans="1:18" ht="15.75" thickBot="1" x14ac:dyDescent="0.3">
      <c r="A40" s="1">
        <v>1973</v>
      </c>
      <c r="B40" s="257">
        <v>77.863606233384459</v>
      </c>
      <c r="C40" s="2">
        <f>'Table 1'!I39</f>
        <v>3797</v>
      </c>
      <c r="D40" s="2">
        <f t="shared" si="0"/>
        <v>48764.759091931381</v>
      </c>
      <c r="E40" s="2">
        <f>D40*1000000/'Table 1'!C39</f>
        <v>42279.796517741539</v>
      </c>
      <c r="F40" s="2">
        <f>D40*1000000/'Table 1'!B39</f>
        <v>24016.84309412857</v>
      </c>
      <c r="G40" s="2">
        <v>1172.2892638605604</v>
      </c>
      <c r="H40" s="2">
        <f t="shared" si="1"/>
        <v>15055.676465161392</v>
      </c>
      <c r="I40" s="2">
        <f>H40*1000000/'Table 1'!B39</f>
        <v>7414.9821730499243</v>
      </c>
      <c r="J40" s="2">
        <v>1176.7107361394396</v>
      </c>
      <c r="K40" s="2">
        <f t="shared" si="2"/>
        <v>15112.461303326048</v>
      </c>
      <c r="L40" s="2">
        <f>K40*1000000/'Table 1'!B39</f>
        <v>7442.948937855529</v>
      </c>
      <c r="M40" s="2">
        <f>'Table 1'!G39</f>
        <v>6146</v>
      </c>
      <c r="N40" s="2">
        <f t="shared" si="3"/>
        <v>78932.896860418812</v>
      </c>
      <c r="O40" s="2">
        <f>N40*1000000/'Table 1'!B39</f>
        <v>38874.774205034017</v>
      </c>
      <c r="P40" s="2">
        <f t="shared" si="4"/>
        <v>42279.796517741539</v>
      </c>
      <c r="Q40" s="2">
        <f t="shared" si="5"/>
        <v>38874.774205034017</v>
      </c>
      <c r="R40" s="3">
        <f t="shared" si="6"/>
        <v>1.08758950713768</v>
      </c>
    </row>
    <row r="41" spans="1:18" ht="15.75" thickBot="1" x14ac:dyDescent="0.3">
      <c r="A41" s="1">
        <v>1974</v>
      </c>
      <c r="B41" s="257">
        <v>84.916291550740141</v>
      </c>
      <c r="C41" s="2">
        <f>'Table 1'!I40</f>
        <v>4481</v>
      </c>
      <c r="D41" s="2">
        <f t="shared" si="0"/>
        <v>52769.614854441228</v>
      </c>
      <c r="E41" s="2">
        <f>D41*1000000/'Table 1'!C40</f>
        <v>43613.591398361401</v>
      </c>
      <c r="F41" s="2">
        <f>D41*1000000/'Table 1'!B40</f>
        <v>25267.658185891127</v>
      </c>
      <c r="G41" s="2">
        <v>1302.7583905062122</v>
      </c>
      <c r="H41" s="2">
        <f t="shared" si="1"/>
        <v>15341.67786552211</v>
      </c>
      <c r="I41" s="2">
        <f>H41*1000000/'Table 1'!B40</f>
        <v>7346.0508168071065</v>
      </c>
      <c r="J41" s="2">
        <v>1448.2416094937878</v>
      </c>
      <c r="K41" s="2">
        <f t="shared" si="2"/>
        <v>17054.932369819966</v>
      </c>
      <c r="L41" s="2">
        <f>K41*1000000/'Table 1'!B40</f>
        <v>8166.4079355665808</v>
      </c>
      <c r="M41" s="2">
        <f>'Table 1'!G40</f>
        <v>7232</v>
      </c>
      <c r="N41" s="2">
        <f t="shared" si="3"/>
        <v>85166.2250897833</v>
      </c>
      <c r="O41" s="2">
        <f>N41*1000000/'Table 1'!B40</f>
        <v>40780.116938264808</v>
      </c>
      <c r="P41" s="2">
        <f t="shared" si="4"/>
        <v>43613.591398361401</v>
      </c>
      <c r="Q41" s="2">
        <f t="shared" si="5"/>
        <v>40780.116938264808</v>
      </c>
      <c r="R41" s="3">
        <f t="shared" si="6"/>
        <v>1.0694817639779224</v>
      </c>
    </row>
    <row r="42" spans="1:18" ht="15.75" thickBot="1" x14ac:dyDescent="0.3">
      <c r="A42" s="1">
        <v>1975</v>
      </c>
      <c r="B42" s="257">
        <v>89.690757079992849</v>
      </c>
      <c r="C42" s="2">
        <f>'Table 1'!I41</f>
        <v>5397</v>
      </c>
      <c r="D42" s="2">
        <f t="shared" si="0"/>
        <v>60173.42450556589</v>
      </c>
      <c r="E42" s="2">
        <f>D42*1000000/'Table 1'!C41</f>
        <v>48917.517289405398</v>
      </c>
      <c r="F42" s="2">
        <f>D42*1000000/'Table 1'!B41</f>
        <v>28064.669879224508</v>
      </c>
      <c r="G42" s="2">
        <v>1097.8735397737812</v>
      </c>
      <c r="H42" s="2">
        <f t="shared" si="1"/>
        <v>12240.654171249957</v>
      </c>
      <c r="I42" s="2">
        <f>H42*1000000/'Table 1'!B41</f>
        <v>5708.9973064455862</v>
      </c>
      <c r="J42" s="2">
        <v>1359.1264602262188</v>
      </c>
      <c r="K42" s="2">
        <f t="shared" si="2"/>
        <v>15153.472938287823</v>
      </c>
      <c r="L42" s="2">
        <f>K42*1000000/'Table 1'!B41</f>
        <v>7067.5255568589573</v>
      </c>
      <c r="M42" s="2">
        <f>'Table 1'!G41</f>
        <v>7854</v>
      </c>
      <c r="N42" s="2">
        <f t="shared" si="3"/>
        <v>87567.551615103672</v>
      </c>
      <c r="O42" s="2">
        <f>N42*1000000/'Table 1'!B41</f>
        <v>40841.192742529049</v>
      </c>
      <c r="P42" s="2">
        <f t="shared" si="4"/>
        <v>48917.517289405398</v>
      </c>
      <c r="Q42" s="2">
        <f t="shared" si="5"/>
        <v>40841.192742529049</v>
      </c>
      <c r="R42" s="3">
        <f t="shared" si="6"/>
        <v>1.1977494780280071</v>
      </c>
    </row>
    <row r="43" spans="1:18" ht="15.75" thickBot="1" x14ac:dyDescent="0.3">
      <c r="A43" s="1">
        <v>1976</v>
      </c>
      <c r="B43" s="257">
        <v>99.356129365050251</v>
      </c>
      <c r="C43" s="2">
        <f>'Table 1'!I42</f>
        <v>6230</v>
      </c>
      <c r="D43" s="2">
        <f t="shared" si="0"/>
        <v>62703.730910349645</v>
      </c>
      <c r="E43" s="2">
        <f>D43*1000000/'Table 1'!C42</f>
        <v>50283.999445405163</v>
      </c>
      <c r="F43" s="2">
        <f>D43*1000000/'Table 1'!B42</f>
        <v>28788.920452754239</v>
      </c>
      <c r="G43" s="2">
        <v>1471.885036157983</v>
      </c>
      <c r="H43" s="2">
        <f t="shared" si="1"/>
        <v>14814.234869698303</v>
      </c>
      <c r="I43" s="2">
        <f>H43*1000000/'Table 1'!B42</f>
        <v>6801.6021222394011</v>
      </c>
      <c r="J43" s="2">
        <v>791.114963842017</v>
      </c>
      <c r="K43" s="2">
        <f t="shared" si="2"/>
        <v>7962.4173052810302</v>
      </c>
      <c r="L43" s="2">
        <f>K43*1000000/'Table 1'!B42</f>
        <v>3655.7537340339277</v>
      </c>
      <c r="M43" s="2">
        <f>'Table 1'!G42</f>
        <v>8493</v>
      </c>
      <c r="N43" s="2">
        <f t="shared" si="3"/>
        <v>85480.383085328969</v>
      </c>
      <c r="O43" s="2">
        <f>N43*1000000/'Table 1'!B42</f>
        <v>39246.276309027562</v>
      </c>
      <c r="P43" s="2">
        <f t="shared" si="4"/>
        <v>50283.999445405163</v>
      </c>
      <c r="Q43" s="2">
        <f t="shared" si="5"/>
        <v>39246.276309027562</v>
      </c>
      <c r="R43" s="3">
        <f t="shared" si="6"/>
        <v>1.2812425578790176</v>
      </c>
    </row>
    <row r="44" spans="1:18" ht="15.75" thickBot="1" x14ac:dyDescent="0.3">
      <c r="A44" s="1">
        <v>1977</v>
      </c>
      <c r="B44" s="257">
        <v>121.65472418835374</v>
      </c>
      <c r="C44" s="2">
        <f>'Table 1'!I43</f>
        <v>7015</v>
      </c>
      <c r="D44" s="2">
        <f t="shared" si="0"/>
        <v>57663.19431326745</v>
      </c>
      <c r="E44" s="2">
        <f>D44*1000000/'Table 1'!C43</f>
        <v>45638.839555433646</v>
      </c>
      <c r="F44" s="2">
        <f>D44*1000000/'Table 1'!B43</f>
        <v>26160.211385961171</v>
      </c>
      <c r="G44" s="2">
        <v>1861.3595401446325</v>
      </c>
      <c r="H44" s="2">
        <f t="shared" si="1"/>
        <v>15300.347377079699</v>
      </c>
      <c r="I44" s="2">
        <f>H44*1000000/'Table 1'!B43</f>
        <v>6941.3484013484058</v>
      </c>
      <c r="J44" s="2">
        <v>1396.6404598553675</v>
      </c>
      <c r="K44" s="2">
        <f t="shared" si="2"/>
        <v>11480.363538476302</v>
      </c>
      <c r="L44" s="2">
        <f>K44*1000000/'Table 1'!B43</f>
        <v>5208.3263948684862</v>
      </c>
      <c r="M44" s="2">
        <f>'Table 1'!G43</f>
        <v>10273</v>
      </c>
      <c r="N44" s="2">
        <f t="shared" si="3"/>
        <v>84443.905228823438</v>
      </c>
      <c r="O44" s="2">
        <f>N44*1000000/'Table 1'!B43</f>
        <v>38309.886182178059</v>
      </c>
      <c r="P44" s="2">
        <f t="shared" si="4"/>
        <v>45638.839555433646</v>
      </c>
      <c r="Q44" s="2">
        <f t="shared" si="5"/>
        <v>38309.886182178059</v>
      </c>
      <c r="R44" s="3">
        <f t="shared" si="6"/>
        <v>1.1913071038218079</v>
      </c>
    </row>
    <row r="45" spans="1:18" ht="15.75" thickBot="1" x14ac:dyDescent="0.3">
      <c r="A45" s="1">
        <v>1978</v>
      </c>
      <c r="B45" s="257">
        <v>139.90326200082168</v>
      </c>
      <c r="C45" s="2">
        <f>'Table 1'!I44</f>
        <v>8050</v>
      </c>
      <c r="D45" s="2">
        <f t="shared" si="0"/>
        <v>57539.759151239232</v>
      </c>
      <c r="E45" s="2">
        <f>D45*1000000/'Table 1'!C44</f>
        <v>45516.488504552959</v>
      </c>
      <c r="F45" s="2">
        <f>D45*1000000/'Table 1'!B44</f>
        <v>25840.49473488958</v>
      </c>
      <c r="G45" s="2">
        <v>1813.0376413869838</v>
      </c>
      <c r="H45" s="2">
        <f t="shared" si="1"/>
        <v>12959.22350528421</v>
      </c>
      <c r="I45" s="2">
        <f>H45*1000000/'Table 1'!B44</f>
        <v>5819.8496430331652</v>
      </c>
      <c r="J45" s="2">
        <v>1428.9623586130162</v>
      </c>
      <c r="K45" s="2">
        <f t="shared" si="2"/>
        <v>10213.931670904311</v>
      </c>
      <c r="L45" s="2">
        <f>K45*1000000/'Table 1'!B44</f>
        <v>4586.9682365335457</v>
      </c>
      <c r="M45" s="2">
        <f>'Table 1'!G44</f>
        <v>11292</v>
      </c>
      <c r="N45" s="2">
        <f t="shared" si="3"/>
        <v>80712.914327427745</v>
      </c>
      <c r="O45" s="2">
        <f>N45*1000000/'Table 1'!B44</f>
        <v>36247.312614456292</v>
      </c>
      <c r="P45" s="2">
        <f t="shared" si="4"/>
        <v>45516.488504552959</v>
      </c>
      <c r="Q45" s="2">
        <f t="shared" si="5"/>
        <v>36247.312614456292</v>
      </c>
      <c r="R45" s="3">
        <f t="shared" si="6"/>
        <v>1.2557203616358554</v>
      </c>
    </row>
    <row r="46" spans="1:18" ht="15.75" thickBot="1" x14ac:dyDescent="0.3">
      <c r="A46" s="1">
        <v>1979</v>
      </c>
      <c r="B46" s="257">
        <v>158.0665935335588</v>
      </c>
      <c r="C46" s="2">
        <f>'Table 1'!I45</f>
        <v>9352</v>
      </c>
      <c r="D46" s="2">
        <f t="shared" si="0"/>
        <v>59164.936694953787</v>
      </c>
      <c r="E46" s="2">
        <f>D46*1000000/'Table 1'!C45</f>
        <v>45967.770002119069</v>
      </c>
      <c r="F46" s="2">
        <f>D46*1000000/'Table 1'!B45</f>
        <v>26373.38171089891</v>
      </c>
      <c r="G46" s="2">
        <v>2004.3923604672732</v>
      </c>
      <c r="H46" s="2">
        <f t="shared" si="1"/>
        <v>12680.682968230883</v>
      </c>
      <c r="I46" s="2">
        <f>H46*1000000/'Table 1'!B45</f>
        <v>5652.5454256857438</v>
      </c>
      <c r="J46" s="2">
        <v>1624.6076395327268</v>
      </c>
      <c r="K46" s="2">
        <f t="shared" si="2"/>
        <v>10277.994883136453</v>
      </c>
      <c r="L46" s="2">
        <f>K46*1000000/'Table 1'!B45</f>
        <v>4581.5223917706462</v>
      </c>
      <c r="M46" s="2">
        <f>'Table 1'!G45</f>
        <v>12981</v>
      </c>
      <c r="N46" s="2">
        <f t="shared" si="3"/>
        <v>82123.614546321129</v>
      </c>
      <c r="O46" s="2">
        <f>N46*1000000/'Table 1'!B45</f>
        <v>36607.449528355297</v>
      </c>
      <c r="P46" s="2">
        <f t="shared" si="4"/>
        <v>45967.770002119069</v>
      </c>
      <c r="Q46" s="2">
        <f t="shared" si="5"/>
        <v>36607.449528355297</v>
      </c>
      <c r="R46" s="3">
        <f t="shared" si="6"/>
        <v>1.2556944172391327</v>
      </c>
    </row>
    <row r="47" spans="1:18" ht="15.75" thickBot="1" x14ac:dyDescent="0.3">
      <c r="A47" s="1">
        <v>1980</v>
      </c>
      <c r="B47" s="257">
        <v>180.55189020655138</v>
      </c>
      <c r="C47" s="2">
        <f>'Table 1'!I46</f>
        <v>10906</v>
      </c>
      <c r="D47" s="2">
        <f t="shared" si="0"/>
        <v>60403.687757151325</v>
      </c>
      <c r="E47" s="2">
        <f>D47*1000000/'Table 1'!C46</f>
        <v>46082.688110438234</v>
      </c>
      <c r="F47" s="2">
        <f>D47*1000000/'Table 1'!B46</f>
        <v>26614.828686185308</v>
      </c>
      <c r="G47" s="2">
        <v>2587.1544594845177</v>
      </c>
      <c r="H47" s="2">
        <f t="shared" si="1"/>
        <v>14329.146355237892</v>
      </c>
      <c r="I47" s="2">
        <f>H47*1000000/'Table 1'!B46</f>
        <v>6313.6505340070435</v>
      </c>
      <c r="J47" s="2">
        <v>1611.8455405154823</v>
      </c>
      <c r="K47" s="2">
        <f t="shared" si="2"/>
        <v>8927.3257603203747</v>
      </c>
      <c r="L47" s="2">
        <f>K47*1000000/'Table 1'!B46</f>
        <v>3933.5221831479307</v>
      </c>
      <c r="M47" s="2">
        <f>'Table 1'!G46</f>
        <v>15105</v>
      </c>
      <c r="N47" s="2">
        <f t="shared" si="3"/>
        <v>83660.159872709599</v>
      </c>
      <c r="O47" s="2">
        <f>N47*1000000/'Table 1'!B46</f>
        <v>36862.001403340284</v>
      </c>
      <c r="P47" s="2">
        <f t="shared" si="4"/>
        <v>46082.688110438234</v>
      </c>
      <c r="Q47" s="2">
        <f t="shared" si="5"/>
        <v>36862.001403340284</v>
      </c>
      <c r="R47" s="3">
        <f t="shared" si="6"/>
        <v>1.2501406965456414</v>
      </c>
    </row>
    <row r="48" spans="1:18" ht="15.75" thickBot="1" x14ac:dyDescent="0.3">
      <c r="A48" s="1">
        <v>1981</v>
      </c>
      <c r="B48" s="257">
        <v>207.46197100533297</v>
      </c>
      <c r="C48" s="2">
        <f>'Table 1'!I47</f>
        <v>12979</v>
      </c>
      <c r="D48" s="2">
        <f t="shared" si="0"/>
        <v>62560.863261375081</v>
      </c>
      <c r="E48" s="2">
        <f>D48*1000000/'Table 1'!C47</f>
        <v>47759.364850129474</v>
      </c>
      <c r="F48" s="2">
        <f>D48*1000000/'Table 1'!B47</f>
        <v>27250.942759078302</v>
      </c>
      <c r="G48" s="2">
        <v>2662.5366215464496</v>
      </c>
      <c r="H48" s="2">
        <f t="shared" si="1"/>
        <v>12833.853880034749</v>
      </c>
      <c r="I48" s="2">
        <f>H48*1000000/'Table 1'!B47</f>
        <v>5590.3099674637506</v>
      </c>
      <c r="J48" s="2">
        <v>2078.4633784535504</v>
      </c>
      <c r="K48" s="2">
        <f t="shared" si="2"/>
        <v>10018.527098636894</v>
      </c>
      <c r="L48" s="2">
        <f>K48*1000000/'Table 1'!B47</f>
        <v>4363.9792397779647</v>
      </c>
      <c r="M48" s="2">
        <f>'Table 1'!G47</f>
        <v>17720</v>
      </c>
      <c r="N48" s="2">
        <f t="shared" si="3"/>
        <v>85413.244240046726</v>
      </c>
      <c r="O48" s="2">
        <f>N48*1000000/'Table 1'!B47</f>
        <v>37205.231966320018</v>
      </c>
      <c r="P48" s="2">
        <f t="shared" si="4"/>
        <v>47759.364850129474</v>
      </c>
      <c r="Q48" s="2">
        <f t="shared" si="5"/>
        <v>37205.231966320018</v>
      </c>
      <c r="R48" s="3">
        <f t="shared" si="6"/>
        <v>1.28367335253718</v>
      </c>
    </row>
    <row r="49" spans="1:18" ht="15.75" thickBot="1" x14ac:dyDescent="0.3">
      <c r="A49" s="1">
        <v>1982</v>
      </c>
      <c r="B49" s="257">
        <v>241.37594477174102</v>
      </c>
      <c r="C49" s="2">
        <f>'Table 1'!I48</f>
        <v>15653</v>
      </c>
      <c r="D49" s="2">
        <f t="shared" si="0"/>
        <v>64849.04705314515</v>
      </c>
      <c r="E49" s="2">
        <f>D49*1000000/'Table 1'!C48</f>
        <v>49533.587415672773</v>
      </c>
      <c r="F49" s="2">
        <f>D49*1000000/'Table 1'!B48</f>
        <v>27825.03663487457</v>
      </c>
      <c r="G49" s="2">
        <v>3137.0576673465607</v>
      </c>
      <c r="H49" s="2">
        <f t="shared" si="1"/>
        <v>12996.562976949268</v>
      </c>
      <c r="I49" s="2">
        <f>H49*1000000/'Table 1'!B48</f>
        <v>5576.4865852956127</v>
      </c>
      <c r="J49" s="2">
        <v>2959.9423326534393</v>
      </c>
      <c r="K49" s="2">
        <f t="shared" si="2"/>
        <v>12262.789216433854</v>
      </c>
      <c r="L49" s="2">
        <f>K49*1000000/'Table 1'!B48</f>
        <v>5261.6433810258759</v>
      </c>
      <c r="M49" s="2">
        <f>'Table 1'!G48</f>
        <v>21750</v>
      </c>
      <c r="N49" s="2">
        <f t="shared" si="3"/>
        <v>90108.399246528264</v>
      </c>
      <c r="O49" s="2">
        <f>N49*1000000/'Table 1'!B48</f>
        <v>38663.166601196055</v>
      </c>
      <c r="P49" s="2">
        <f t="shared" si="4"/>
        <v>49533.587415672773</v>
      </c>
      <c r="Q49" s="2">
        <f t="shared" si="5"/>
        <v>38663.166601196055</v>
      </c>
      <c r="R49" s="3">
        <f t="shared" si="6"/>
        <v>1.2811570228223479</v>
      </c>
    </row>
    <row r="50" spans="1:18" ht="15.75" thickBot="1" x14ac:dyDescent="0.3">
      <c r="A50" s="1">
        <v>1983</v>
      </c>
      <c r="B50" s="257">
        <v>270.54436867727338</v>
      </c>
      <c r="C50" s="2">
        <f>'Table 1'!I49</f>
        <v>17160</v>
      </c>
      <c r="D50" s="2">
        <f t="shared" si="0"/>
        <v>63427.673929778946</v>
      </c>
      <c r="E50" s="2">
        <f>D50*1000000/'Table 1'!C49</f>
        <v>49158.541371123931</v>
      </c>
      <c r="F50" s="2">
        <f>D50*1000000/'Table 1'!B49</f>
        <v>26653.578446024119</v>
      </c>
      <c r="G50" s="2">
        <v>3354.5062117559801</v>
      </c>
      <c r="H50" s="2">
        <f t="shared" si="1"/>
        <v>12399.098263093027</v>
      </c>
      <c r="I50" s="2">
        <f>H50*1000000/'Table 1'!B49</f>
        <v>5210.349327663941</v>
      </c>
      <c r="J50" s="2">
        <v>3844.4937882440199</v>
      </c>
      <c r="K50" s="2">
        <f t="shared" si="2"/>
        <v>14210.215525979156</v>
      </c>
      <c r="L50" s="2">
        <f>K50*1000000/'Table 1'!B49</f>
        <v>5971.4170612013068</v>
      </c>
      <c r="M50" s="2">
        <f>'Table 1'!G49</f>
        <v>24359</v>
      </c>
      <c r="N50" s="2">
        <f t="shared" si="3"/>
        <v>90036.987718851131</v>
      </c>
      <c r="O50" s="2">
        <f>N50*1000000/'Table 1'!B49</f>
        <v>37835.344834889373</v>
      </c>
      <c r="P50" s="2">
        <f t="shared" si="4"/>
        <v>49158.541371123931</v>
      </c>
      <c r="Q50" s="2">
        <f t="shared" si="5"/>
        <v>37835.344834889373</v>
      </c>
      <c r="R50" s="3">
        <f t="shared" si="6"/>
        <v>1.2992756266831489</v>
      </c>
    </row>
    <row r="51" spans="1:18" ht="15.75" thickBot="1" x14ac:dyDescent="0.3">
      <c r="A51" s="1">
        <v>1984</v>
      </c>
      <c r="B51" s="257">
        <v>291.44781736714833</v>
      </c>
      <c r="C51" s="2">
        <f>'Table 1'!I50</f>
        <v>17504</v>
      </c>
      <c r="D51" s="2">
        <f t="shared" si="0"/>
        <v>60058.778817168204</v>
      </c>
      <c r="E51" s="2">
        <f>D51*1000000/'Table 1'!C50</f>
        <v>46395.71247067341</v>
      </c>
      <c r="F51" s="2">
        <f>D51*1000000/'Table 1'!B50</f>
        <v>24840.12925128809</v>
      </c>
      <c r="G51" s="2">
        <v>3811.6313740033379</v>
      </c>
      <c r="H51" s="2">
        <f t="shared" si="1"/>
        <v>13078.263575402503</v>
      </c>
      <c r="I51" s="2">
        <f>H51*1000000/'Table 1'!B50</f>
        <v>5409.1302552849484</v>
      </c>
      <c r="J51" s="2">
        <v>5747.3686259966616</v>
      </c>
      <c r="K51" s="2">
        <f t="shared" si="2"/>
        <v>19720.060619827782</v>
      </c>
      <c r="L51" s="2">
        <f>K51*1000000/'Table 1'!B50</f>
        <v>8156.1574225637069</v>
      </c>
      <c r="M51" s="2">
        <f>'Table 1'!G50</f>
        <v>27063</v>
      </c>
      <c r="N51" s="2">
        <f t="shared" si="3"/>
        <v>92857.103012398497</v>
      </c>
      <c r="O51" s="2">
        <f>N51*1000000/'Table 1'!B50</f>
        <v>38405.416929136751</v>
      </c>
      <c r="P51" s="2">
        <f t="shared" si="4"/>
        <v>46395.71247067341</v>
      </c>
      <c r="Q51" s="2">
        <f t="shared" si="5"/>
        <v>38405.416929136751</v>
      </c>
      <c r="R51" s="3">
        <f t="shared" si="6"/>
        <v>1.2080512641297412</v>
      </c>
    </row>
    <row r="52" spans="1:18" ht="15.75" thickBot="1" x14ac:dyDescent="0.3">
      <c r="A52" s="1">
        <v>1985</v>
      </c>
      <c r="B52" s="257">
        <v>314.17666127045362</v>
      </c>
      <c r="C52" s="2">
        <f>'Table 1'!I51</f>
        <v>19168</v>
      </c>
      <c r="D52" s="2">
        <f t="shared" si="0"/>
        <v>61010.260668279079</v>
      </c>
      <c r="E52" s="2">
        <f>D52*1000000/'Table 1'!C51</f>
        <v>45688.83709748106</v>
      </c>
      <c r="F52" s="2">
        <f>D52*1000000/'Table 1'!B51</f>
        <v>24935.180255595104</v>
      </c>
      <c r="G52" s="2">
        <v>4530.6612275171519</v>
      </c>
      <c r="H52" s="2">
        <f t="shared" si="1"/>
        <v>14420.744078176478</v>
      </c>
      <c r="I52" s="2">
        <f>H52*1000000/'Table 1'!B51</f>
        <v>5893.8258756873947</v>
      </c>
      <c r="J52" s="2">
        <v>6366.3387724828481</v>
      </c>
      <c r="K52" s="2">
        <f t="shared" si="2"/>
        <v>20263.563648359272</v>
      </c>
      <c r="L52" s="2">
        <f>K52*1000000/'Table 1'!B51</f>
        <v>8281.81369261498</v>
      </c>
      <c r="M52" s="2">
        <f>'Table 1'!G51</f>
        <v>30065</v>
      </c>
      <c r="N52" s="2">
        <f t="shared" si="3"/>
        <v>95694.568394814836</v>
      </c>
      <c r="O52" s="2">
        <f>N52*1000000/'Table 1'!B51</f>
        <v>39110.81982389748</v>
      </c>
      <c r="P52" s="2">
        <f t="shared" si="4"/>
        <v>45688.83709748106</v>
      </c>
      <c r="Q52" s="2">
        <f t="shared" si="5"/>
        <v>39110.81982389748</v>
      </c>
      <c r="R52" s="3">
        <f t="shared" si="6"/>
        <v>1.1681891942741707</v>
      </c>
    </row>
    <row r="53" spans="1:18" ht="15.75" thickBot="1" x14ac:dyDescent="0.3">
      <c r="A53" s="1">
        <v>1986</v>
      </c>
      <c r="B53" s="257">
        <v>357.01196497613199</v>
      </c>
      <c r="C53" s="2">
        <f>'Table 1'!I52</f>
        <v>22583</v>
      </c>
      <c r="D53" s="2">
        <f t="shared" si="0"/>
        <v>63255.583048903645</v>
      </c>
      <c r="E53" s="2">
        <f>D53*1000000/'Table 1'!C52</f>
        <v>47226.805322460539</v>
      </c>
      <c r="F53" s="2">
        <f>D53*1000000/'Table 1'!B52</f>
        <v>25654.99459692846</v>
      </c>
      <c r="G53" s="2">
        <v>4808.9953643612089</v>
      </c>
      <c r="H53" s="2">
        <f t="shared" si="1"/>
        <v>13470.123794542049</v>
      </c>
      <c r="I53" s="2">
        <f>H53*1000000/'Table 1'!B52</f>
        <v>5463.1692020254541</v>
      </c>
      <c r="J53" s="2">
        <v>6574.0046356387911</v>
      </c>
      <c r="K53" s="2">
        <f t="shared" si="2"/>
        <v>18413.961661140111</v>
      </c>
      <c r="L53" s="2">
        <f>K53*1000000/'Table 1'!B52</f>
        <v>7468.27495937191</v>
      </c>
      <c r="M53" s="2">
        <f>'Table 1'!G52</f>
        <v>33966</v>
      </c>
      <c r="N53" s="2">
        <f t="shared" si="3"/>
        <v>95139.668504585803</v>
      </c>
      <c r="O53" s="2">
        <f>N53*1000000/'Table 1'!B52</f>
        <v>38586.438758325821</v>
      </c>
      <c r="P53" s="2">
        <f t="shared" si="4"/>
        <v>47226.805322460539</v>
      </c>
      <c r="Q53" s="2">
        <f t="shared" si="5"/>
        <v>38586.438758325821</v>
      </c>
      <c r="R53" s="3">
        <f t="shared" si="6"/>
        <v>1.2239223634565235</v>
      </c>
    </row>
    <row r="54" spans="1:18" ht="15.75" thickBot="1" x14ac:dyDescent="0.3">
      <c r="A54" s="1">
        <v>1987</v>
      </c>
      <c r="B54" s="257">
        <v>417.51914392510849</v>
      </c>
      <c r="C54" s="2">
        <f>'Table 1'!I53</f>
        <v>26992</v>
      </c>
      <c r="D54" s="2">
        <f t="shared" si="0"/>
        <v>64648.53263073758</v>
      </c>
      <c r="E54" s="2">
        <f>D54*1000000/'Table 1'!C53</f>
        <v>48890.97226857565</v>
      </c>
      <c r="F54" s="2">
        <f>D54*1000000/'Table 1'!B53</f>
        <v>25844.84129646291</v>
      </c>
      <c r="G54" s="2">
        <v>5212</v>
      </c>
      <c r="H54" s="2">
        <f t="shared" si="1"/>
        <v>12483.259931513197</v>
      </c>
      <c r="I54" s="2">
        <f>H54*1000000/'Table 1'!B53</f>
        <v>4990.4902503395324</v>
      </c>
      <c r="J54" s="2">
        <v>8264</v>
      </c>
      <c r="K54" s="2">
        <f t="shared" si="2"/>
        <v>19793.104388723154</v>
      </c>
      <c r="L54" s="2">
        <f>K54*1000000/'Table 1'!B53</f>
        <v>7912.7803969312936</v>
      </c>
      <c r="M54" s="2">
        <f>'Table 1'!G53</f>
        <v>40468</v>
      </c>
      <c r="N54" s="2">
        <f t="shared" si="3"/>
        <v>96924.896950973925</v>
      </c>
      <c r="O54" s="2">
        <f>N54*1000000/'Table 1'!B53</f>
        <v>38748.111943733733</v>
      </c>
      <c r="P54" s="2">
        <f t="shared" si="4"/>
        <v>48890.97226857565</v>
      </c>
      <c r="Q54" s="2">
        <f t="shared" si="5"/>
        <v>38748.111943733733</v>
      </c>
      <c r="R54" s="3">
        <f t="shared" si="6"/>
        <v>1.2617639883865928</v>
      </c>
    </row>
    <row r="55" spans="1:18" ht="15.75" thickBot="1" x14ac:dyDescent="0.3">
      <c r="A55" s="1">
        <v>1988</v>
      </c>
      <c r="B55" s="257">
        <v>465.41318332622575</v>
      </c>
      <c r="C55" s="2">
        <f>'Table 1'!I54</f>
        <v>30144</v>
      </c>
      <c r="D55" s="2">
        <f t="shared" si="0"/>
        <v>64768.255562866005</v>
      </c>
      <c r="E55" s="2">
        <f>D55*1000000/'Table 1'!C54</f>
        <v>49089.173535596485</v>
      </c>
      <c r="F55" s="2">
        <f>D55*1000000/'Table 1'!B54</f>
        <v>25644.43587812956</v>
      </c>
      <c r="G55" s="2">
        <v>6504</v>
      </c>
      <c r="H55" s="2">
        <f t="shared" si="1"/>
        <v>13974.679345172521</v>
      </c>
      <c r="I55" s="2">
        <f>H55*1000000/'Table 1'!B54</f>
        <v>5533.1545565072538</v>
      </c>
      <c r="J55" s="2">
        <v>7676</v>
      </c>
      <c r="K55" s="2">
        <f t="shared" si="2"/>
        <v>16492.871871701151</v>
      </c>
      <c r="L55" s="2">
        <f>K55*1000000/'Table 1'!B54</f>
        <v>6530.2113123846375</v>
      </c>
      <c r="M55" s="2">
        <f>'Table 1'!G54</f>
        <v>44324</v>
      </c>
      <c r="N55" s="2">
        <f t="shared" si="3"/>
        <v>95235.806779739665</v>
      </c>
      <c r="O55" s="2">
        <f>N55*1000000/'Table 1'!B54</f>
        <v>37707.801747021447</v>
      </c>
      <c r="P55" s="2">
        <f t="shared" si="4"/>
        <v>49089.173535596485</v>
      </c>
      <c r="Q55" s="2">
        <f t="shared" si="5"/>
        <v>37707.801747021447</v>
      </c>
      <c r="R55" s="3">
        <f t="shared" si="6"/>
        <v>1.3018306891749281</v>
      </c>
    </row>
    <row r="56" spans="1:18" ht="15.75" thickBot="1" x14ac:dyDescent="0.3">
      <c r="A56" s="1">
        <v>1989</v>
      </c>
      <c r="B56" s="257">
        <v>502.21593230713665</v>
      </c>
      <c r="C56" s="2">
        <f>'Table 1'!I55</f>
        <v>31508</v>
      </c>
      <c r="D56" s="2">
        <f t="shared" si="0"/>
        <v>62737.95388221748</v>
      </c>
      <c r="E56" s="2">
        <f>D56*1000000/'Table 1'!C55</f>
        <v>49894.984795782955</v>
      </c>
      <c r="F56" s="2">
        <f>D56*1000000/'Table 1'!B55</f>
        <v>24662.357089045214</v>
      </c>
      <c r="G56" s="2">
        <v>7230</v>
      </c>
      <c r="H56" s="2">
        <f t="shared" si="1"/>
        <v>14396.197999505916</v>
      </c>
      <c r="I56" s="2">
        <f>H56*1000000/'Table 1'!B55</f>
        <v>5659.1609037005483</v>
      </c>
      <c r="J56" s="2">
        <v>8952</v>
      </c>
      <c r="K56" s="2">
        <f t="shared" si="2"/>
        <v>17825.002004367489</v>
      </c>
      <c r="L56" s="2">
        <f>K56*1000000/'Table 1'!B55</f>
        <v>7007.0274425902226</v>
      </c>
      <c r="M56" s="2">
        <f>'Table 1'!G55</f>
        <v>47690</v>
      </c>
      <c r="N56" s="2">
        <f t="shared" si="3"/>
        <v>94959.153886090891</v>
      </c>
      <c r="O56" s="2">
        <f>N56*1000000/'Table 1'!B55</f>
        <v>37328.545435335989</v>
      </c>
      <c r="P56" s="2">
        <f t="shared" si="4"/>
        <v>49894.984795782955</v>
      </c>
      <c r="Q56" s="2">
        <f t="shared" si="5"/>
        <v>37328.545435335989</v>
      </c>
      <c r="R56" s="3">
        <f t="shared" si="6"/>
        <v>1.3366442280001436</v>
      </c>
    </row>
    <row r="57" spans="1:18" ht="15.75" thickBot="1" x14ac:dyDescent="0.3">
      <c r="A57" s="1">
        <v>1990</v>
      </c>
      <c r="B57" s="257">
        <v>530.5386257158583</v>
      </c>
      <c r="C57" s="2">
        <f>'Table 1'!I56</f>
        <v>32442</v>
      </c>
      <c r="D57" s="2">
        <f t="shared" si="0"/>
        <v>61149.17637943109</v>
      </c>
      <c r="E57" s="2">
        <f>D57*1000000/'Table 1'!C56</f>
        <v>50019.776179493732</v>
      </c>
      <c r="F57" s="2">
        <f>D57*1000000/'Table 1'!B56</f>
        <v>23751.70483316133</v>
      </c>
      <c r="G57" s="2">
        <v>7955</v>
      </c>
      <c r="H57" s="2">
        <f t="shared" si="1"/>
        <v>14994.195736957474</v>
      </c>
      <c r="I57" s="2">
        <f>H57*1000000/'Table 1'!B56</f>
        <v>5824.080264712361</v>
      </c>
      <c r="J57" s="2">
        <v>8985</v>
      </c>
      <c r="K57" s="2">
        <f t="shared" si="2"/>
        <v>16935.618943628269</v>
      </c>
      <c r="L57" s="2">
        <f>K57*1000000/'Table 1'!B56</f>
        <v>6578.1723668687055</v>
      </c>
      <c r="M57" s="2">
        <f>'Table 1'!G56</f>
        <v>49382</v>
      </c>
      <c r="N57" s="2">
        <f t="shared" si="3"/>
        <v>93078.991060016837</v>
      </c>
      <c r="O57" s="2">
        <f>N57*1000000/'Table 1'!B56</f>
        <v>36153.957464742394</v>
      </c>
      <c r="P57" s="2">
        <f t="shared" si="4"/>
        <v>50019.776179493732</v>
      </c>
      <c r="Q57" s="2">
        <f t="shared" si="5"/>
        <v>36153.957464742394</v>
      </c>
      <c r="R57" s="3">
        <f t="shared" si="6"/>
        <v>1.3835214645111364</v>
      </c>
    </row>
    <row r="58" spans="1:18" ht="15.75" thickBot="1" x14ac:dyDescent="0.3">
      <c r="A58" s="1">
        <v>1991</v>
      </c>
      <c r="B58" s="257">
        <v>543.40157547922445</v>
      </c>
      <c r="C58" s="2">
        <f>'Table 1'!I57</f>
        <v>32849</v>
      </c>
      <c r="D58" s="2">
        <f t="shared" si="0"/>
        <v>60450.689659908603</v>
      </c>
      <c r="E58" s="2">
        <f>D58*1000000/'Table 1'!C57</f>
        <v>49275.09753823655</v>
      </c>
      <c r="F58" s="2">
        <f>D58*1000000/'Table 1'!B57</f>
        <v>23150.733184581743</v>
      </c>
      <c r="G58" s="2">
        <v>7203</v>
      </c>
      <c r="H58" s="2">
        <f t="shared" si="1"/>
        <v>13255.390350400976</v>
      </c>
      <c r="I58" s="2">
        <f>H58*1000000/'Table 1'!B57</f>
        <v>5076.4020557259673</v>
      </c>
      <c r="J58" s="2">
        <v>9697</v>
      </c>
      <c r="K58" s="2">
        <f t="shared" si="2"/>
        <v>17844.997949165383</v>
      </c>
      <c r="L58" s="2">
        <f>K58*1000000/'Table 1'!B57</f>
        <v>6834.0789579862139</v>
      </c>
      <c r="M58" s="2">
        <f>'Table 1'!G57</f>
        <v>49749</v>
      </c>
      <c r="N58" s="2">
        <f t="shared" si="3"/>
        <v>91551.077959474962</v>
      </c>
      <c r="O58" s="2">
        <f>N58*1000000/'Table 1'!B57</f>
        <v>35061.214198293921</v>
      </c>
      <c r="P58" s="2">
        <f t="shared" si="4"/>
        <v>49275.09753823655</v>
      </c>
      <c r="Q58" s="2">
        <f t="shared" si="5"/>
        <v>35061.214198293921</v>
      </c>
      <c r="R58" s="3">
        <f t="shared" si="6"/>
        <v>1.4054019139084544</v>
      </c>
    </row>
    <row r="59" spans="1:18" ht="15.75" thickBot="1" x14ac:dyDescent="0.3">
      <c r="A59" s="1">
        <v>1992</v>
      </c>
      <c r="B59" s="257">
        <v>548.2346037793094</v>
      </c>
      <c r="C59" s="2">
        <f>'Table 1'!I58</f>
        <v>32534</v>
      </c>
      <c r="D59" s="2">
        <f t="shared" si="0"/>
        <v>59343.207772226808</v>
      </c>
      <c r="E59" s="2">
        <f>D59*1000000/'Table 1'!C58</f>
        <v>49838.924810806086</v>
      </c>
      <c r="F59" s="2">
        <f>D59*1000000/'Table 1'!B58</f>
        <v>22453.822608584058</v>
      </c>
      <c r="G59" s="2">
        <v>7895</v>
      </c>
      <c r="H59" s="2">
        <f t="shared" si="1"/>
        <v>14400.769206421915</v>
      </c>
      <c r="I59" s="2">
        <f>H59*1000000/'Table 1'!B58</f>
        <v>5448.8513399757521</v>
      </c>
      <c r="J59" s="2">
        <v>8760</v>
      </c>
      <c r="K59" s="2">
        <f t="shared" si="2"/>
        <v>15978.560892749332</v>
      </c>
      <c r="L59" s="2">
        <f>K59*1000000/'Table 1'!B58</f>
        <v>6045.8439187064714</v>
      </c>
      <c r="M59" s="2">
        <f>'Table 1'!G58</f>
        <v>49189</v>
      </c>
      <c r="N59" s="2">
        <f t="shared" si="3"/>
        <v>89722.537871398046</v>
      </c>
      <c r="O59" s="2">
        <f>N59*1000000/'Table 1'!B58</f>
        <v>33948.517867266273</v>
      </c>
      <c r="P59" s="2">
        <f t="shared" si="4"/>
        <v>49838.924810806086</v>
      </c>
      <c r="Q59" s="2">
        <f t="shared" si="5"/>
        <v>33948.517867266273</v>
      </c>
      <c r="R59" s="3">
        <f t="shared" si="6"/>
        <v>1.4680736580509632</v>
      </c>
    </row>
    <row r="60" spans="1:18" ht="15.75" thickBot="1" x14ac:dyDescent="0.3">
      <c r="A60" s="1">
        <v>1993</v>
      </c>
      <c r="B60" s="257">
        <v>559.20722489613922</v>
      </c>
      <c r="C60" s="2">
        <f>'Table 1'!I59</f>
        <v>33219</v>
      </c>
      <c r="D60" s="2">
        <f t="shared" si="0"/>
        <v>59403.738938047012</v>
      </c>
      <c r="E60" s="2">
        <f>D60*1000000/'Table 1'!C59</f>
        <v>49764.378770249656</v>
      </c>
      <c r="F60" s="2">
        <f>D60*1000000/'Table 1'!B59</f>
        <v>22224.452444179362</v>
      </c>
      <c r="G60" s="2">
        <v>7660</v>
      </c>
      <c r="H60" s="2">
        <f t="shared" si="1"/>
        <v>13697.963221814025</v>
      </c>
      <c r="I60" s="2">
        <f>H60*1000000/'Table 1'!B59</f>
        <v>5124.7570884859242</v>
      </c>
      <c r="J60" s="2">
        <v>10481</v>
      </c>
      <c r="K60" s="2">
        <f t="shared" si="2"/>
        <v>18742.604768646579</v>
      </c>
      <c r="L60" s="2">
        <f>K60*1000000/'Table 1'!B59</f>
        <v>7012.0860371306744</v>
      </c>
      <c r="M60" s="2">
        <f>'Table 1'!G59</f>
        <v>51360</v>
      </c>
      <c r="N60" s="2">
        <f t="shared" si="3"/>
        <v>91844.306928507605</v>
      </c>
      <c r="O60" s="2">
        <f>N60*1000000/'Table 1'!B59</f>
        <v>34361.295569795955</v>
      </c>
      <c r="P60" s="2">
        <f t="shared" si="4"/>
        <v>49764.378770249656</v>
      </c>
      <c r="Q60" s="2">
        <f t="shared" si="5"/>
        <v>34361.295569795955</v>
      </c>
      <c r="R60" s="3">
        <f t="shared" si="6"/>
        <v>1.4482684062120528</v>
      </c>
    </row>
    <row r="61" spans="1:18" ht="15.75" thickBot="1" x14ac:dyDescent="0.3">
      <c r="A61" s="1">
        <v>1994</v>
      </c>
      <c r="B61" s="257">
        <v>567.48263714027144</v>
      </c>
      <c r="C61" s="2">
        <f>'Table 1'!I60</f>
        <v>34766</v>
      </c>
      <c r="D61" s="2">
        <f t="shared" si="0"/>
        <v>61263.548388364994</v>
      </c>
      <c r="E61" s="2">
        <f>D61*1000000/'Table 1'!C60</f>
        <v>50051.918617945252</v>
      </c>
      <c r="F61" s="2">
        <f>D61*1000000/'Table 1'!B60</f>
        <v>22637.382547524292</v>
      </c>
      <c r="G61" s="2">
        <v>8735</v>
      </c>
      <c r="H61" s="2">
        <f t="shared" si="1"/>
        <v>15392.541424735899</v>
      </c>
      <c r="I61" s="2">
        <f>H61*1000000/'Table 1'!B60</f>
        <v>5687.6700383312636</v>
      </c>
      <c r="J61" s="2">
        <v>13210</v>
      </c>
      <c r="K61" s="2">
        <f t="shared" si="2"/>
        <v>23278.245245650971</v>
      </c>
      <c r="L61" s="2">
        <f>K61*1000000/'Table 1'!B60</f>
        <v>8601.5021415404681</v>
      </c>
      <c r="M61" s="2">
        <f>'Table 1'!G60</f>
        <v>56711</v>
      </c>
      <c r="N61" s="2">
        <f t="shared" si="3"/>
        <v>99934.335058751865</v>
      </c>
      <c r="O61" s="2">
        <f>N61*1000000/'Table 1'!B60</f>
        <v>36926.554727396026</v>
      </c>
      <c r="P61" s="2">
        <f t="shared" si="4"/>
        <v>50051.918617945252</v>
      </c>
      <c r="Q61" s="2">
        <f t="shared" si="5"/>
        <v>36926.554727396026</v>
      </c>
      <c r="R61" s="3">
        <f t="shared" si="6"/>
        <v>1.3554451258029616</v>
      </c>
    </row>
    <row r="62" spans="1:18" ht="15.75" thickBot="1" x14ac:dyDescent="0.3">
      <c r="A62" s="1">
        <v>1995</v>
      </c>
      <c r="B62" s="257">
        <v>578.30513945982932</v>
      </c>
      <c r="C62" s="2">
        <f>'Table 1'!I61</f>
        <v>37088</v>
      </c>
      <c r="D62" s="2">
        <f t="shared" si="0"/>
        <v>64132.233088300658</v>
      </c>
      <c r="E62" s="2">
        <f>D62*1000000/'Table 1'!C61</f>
        <v>49718.763538491869</v>
      </c>
      <c r="F62" s="2">
        <f>D62*1000000/'Table 1'!B61</f>
        <v>23380.3255881519</v>
      </c>
      <c r="G62" s="2">
        <v>9445</v>
      </c>
      <c r="H62" s="2">
        <f t="shared" si="1"/>
        <v>16332.208302388904</v>
      </c>
      <c r="I62" s="2">
        <f>H62*1000000/'Table 1'!B61</f>
        <v>5954.1408320776172</v>
      </c>
      <c r="J62" s="2">
        <v>14922</v>
      </c>
      <c r="K62" s="2">
        <f t="shared" si="2"/>
        <v>25802.987007755135</v>
      </c>
      <c r="L62" s="2">
        <f>K62*1000000/'Table 1'!B61</f>
        <v>9406.8490731881648</v>
      </c>
      <c r="M62" s="2">
        <f>'Table 1'!G61</f>
        <v>61455</v>
      </c>
      <c r="N62" s="2">
        <f t="shared" si="3"/>
        <v>106267.42839844471</v>
      </c>
      <c r="O62" s="2">
        <f>N62*1000000/'Table 1'!B61</f>
        <v>38741.315493417686</v>
      </c>
      <c r="P62" s="2">
        <f t="shared" si="4"/>
        <v>49718.763538491869</v>
      </c>
      <c r="Q62" s="2">
        <f t="shared" si="5"/>
        <v>38741.315493417686</v>
      </c>
      <c r="R62" s="3">
        <f t="shared" si="6"/>
        <v>1.283352485718749</v>
      </c>
    </row>
    <row r="63" spans="1:18" ht="15.75" thickBot="1" x14ac:dyDescent="0.3">
      <c r="A63" s="1">
        <v>1996</v>
      </c>
      <c r="B63" s="257">
        <v>586.5773979715616</v>
      </c>
      <c r="C63" s="2">
        <f>'Table 1'!I62</f>
        <v>39329</v>
      </c>
      <c r="D63" s="2">
        <f t="shared" si="0"/>
        <v>67048.270417515712</v>
      </c>
      <c r="E63" s="2">
        <f>D63*1000000/'Table 1'!C62</f>
        <v>50095.838626356628</v>
      </c>
      <c r="F63" s="2">
        <f>D63*1000000/'Table 1'!B62</f>
        <v>24070.461467426212</v>
      </c>
      <c r="G63" s="2">
        <v>10299</v>
      </c>
      <c r="H63" s="2">
        <f t="shared" si="1"/>
        <v>17557.78527371645</v>
      </c>
      <c r="I63" s="2">
        <f>H63*1000000/'Table 1'!B62</f>
        <v>6303.2795813019029</v>
      </c>
      <c r="J63" s="2">
        <v>15602</v>
      </c>
      <c r="K63" s="2">
        <f t="shared" si="2"/>
        <v>26598.365456891355</v>
      </c>
      <c r="L63" s="2">
        <f>K63*1000000/'Table 1'!B62</f>
        <v>9548.8657177854438</v>
      </c>
      <c r="M63" s="2">
        <f>'Table 1'!G62</f>
        <v>65230</v>
      </c>
      <c r="N63" s="2">
        <f t="shared" si="3"/>
        <v>111204.42114812353</v>
      </c>
      <c r="O63" s="2">
        <f>N63*1000000/'Table 1'!B62</f>
        <v>39922.606766513556</v>
      </c>
      <c r="P63" s="2">
        <f t="shared" si="4"/>
        <v>50095.838626356628</v>
      </c>
      <c r="Q63" s="2">
        <f t="shared" si="5"/>
        <v>39922.606766513556</v>
      </c>
      <c r="R63" s="3">
        <f t="shared" si="6"/>
        <v>1.2548238375149445</v>
      </c>
    </row>
    <row r="64" spans="1:18" ht="15.75" thickBot="1" x14ac:dyDescent="0.3">
      <c r="A64" s="1">
        <v>1997</v>
      </c>
      <c r="B64" s="257">
        <v>594.7321236292787</v>
      </c>
      <c r="C64" s="2">
        <f>'Table 1'!I63</f>
        <v>41970</v>
      </c>
      <c r="D64" s="2">
        <f t="shared" si="0"/>
        <v>70569.586428059905</v>
      </c>
      <c r="E64" s="2">
        <f>D64*1000000/'Table 1'!C63</f>
        <v>51074.463652066224</v>
      </c>
      <c r="F64" s="2">
        <f>D64*1000000/'Table 1'!B63</f>
        <v>24936.249621222581</v>
      </c>
      <c r="G64" s="2">
        <v>10235</v>
      </c>
      <c r="H64" s="2">
        <f t="shared" si="1"/>
        <v>17209.428570197597</v>
      </c>
      <c r="I64" s="2">
        <f>H64*1000000/'Table 1'!B63</f>
        <v>6081.0701661475614</v>
      </c>
      <c r="J64" s="2">
        <v>16299</v>
      </c>
      <c r="K64" s="2">
        <f t="shared" si="2"/>
        <v>27405.615658588242</v>
      </c>
      <c r="L64" s="2">
        <f>K64*1000000/'Table 1'!B63</f>
        <v>9683.9631302431953</v>
      </c>
      <c r="M64" s="2">
        <f>'Table 1'!G63</f>
        <v>68504</v>
      </c>
      <c r="N64" s="2">
        <f t="shared" si="3"/>
        <v>115184.63065684574</v>
      </c>
      <c r="O64" s="2">
        <f>N64*1000000/'Table 1'!B63</f>
        <v>40701.282917613331</v>
      </c>
      <c r="P64" s="2">
        <f t="shared" si="4"/>
        <v>51074.463652066224</v>
      </c>
      <c r="Q64" s="2">
        <f t="shared" si="5"/>
        <v>40701.282917613331</v>
      </c>
      <c r="R64" s="3">
        <f t="shared" si="6"/>
        <v>1.2548612719517973</v>
      </c>
    </row>
    <row r="65" spans="1:18" ht="15.75" thickBot="1" x14ac:dyDescent="0.3">
      <c r="A65" s="1">
        <v>1998</v>
      </c>
      <c r="B65" s="257">
        <v>604.02141106937461</v>
      </c>
      <c r="C65" s="2">
        <f>'Table 1'!I64</f>
        <v>43707</v>
      </c>
      <c r="D65" s="2">
        <f t="shared" si="0"/>
        <v>72360.017706359169</v>
      </c>
      <c r="E65" s="2">
        <f>D65*1000000/'Table 1'!C64</f>
        <v>51626.724961728862</v>
      </c>
      <c r="F65" s="2">
        <f>D65*1000000/'Table 1'!B64</f>
        <v>25240.692656048268</v>
      </c>
      <c r="G65" s="2">
        <v>10645</v>
      </c>
      <c r="H65" s="2">
        <f t="shared" si="1"/>
        <v>17623.547451991519</v>
      </c>
      <c r="I65" s="2">
        <f>H65*1000000/'Table 1'!B64</f>
        <v>6147.4631826397099</v>
      </c>
      <c r="J65" s="2">
        <v>16748</v>
      </c>
      <c r="K65" s="2">
        <f t="shared" si="2"/>
        <v>27727.493915073177</v>
      </c>
      <c r="L65" s="2">
        <f>K65*1000000/'Table 1'!B64</f>
        <v>9671.9317409910618</v>
      </c>
      <c r="M65" s="2">
        <f>'Table 1'!G64</f>
        <v>71100</v>
      </c>
      <c r="N65" s="2">
        <f t="shared" si="3"/>
        <v>117711.05907342385</v>
      </c>
      <c r="O65" s="2">
        <f>N65*1000000/'Table 1'!B64</f>
        <v>41060.087579679028</v>
      </c>
      <c r="P65" s="2">
        <f t="shared" si="4"/>
        <v>51626.724961728862</v>
      </c>
      <c r="Q65" s="2">
        <f t="shared" si="5"/>
        <v>41060.087579679028</v>
      </c>
      <c r="R65" s="3">
        <f t="shared" si="6"/>
        <v>1.2573457097855618</v>
      </c>
    </row>
    <row r="66" spans="1:18" ht="15.75" thickBot="1" x14ac:dyDescent="0.3">
      <c r="A66" s="1">
        <v>1999</v>
      </c>
      <c r="B66" s="257">
        <v>610.36242941894625</v>
      </c>
      <c r="C66" s="2">
        <f>'Table 1'!I65</f>
        <v>44714</v>
      </c>
      <c r="D66" s="2">
        <f t="shared" si="0"/>
        <v>73258.113286178006</v>
      </c>
      <c r="E66" s="2">
        <f>D66*1000000/'Table 1'!C65</f>
        <v>53016.437462858594</v>
      </c>
      <c r="F66" s="2">
        <f>D66*1000000/'Table 1'!B65</f>
        <v>25336.554363345786</v>
      </c>
      <c r="G66" s="2">
        <v>11292</v>
      </c>
      <c r="H66" s="2">
        <f t="shared" si="1"/>
        <v>18500.483410733148</v>
      </c>
      <c r="I66" s="2">
        <f>H66*1000000/'Table 1'!B65</f>
        <v>6398.4517571879178</v>
      </c>
      <c r="J66" s="2">
        <v>16336</v>
      </c>
      <c r="K66" s="2">
        <f t="shared" si="2"/>
        <v>26764.425876526457</v>
      </c>
      <c r="L66" s="2">
        <f>K66*1000000/'Table 1'!B65</f>
        <v>9256.5628679969759</v>
      </c>
      <c r="M66" s="2">
        <f>'Table 1'!G65</f>
        <v>72342</v>
      </c>
      <c r="N66" s="2">
        <f t="shared" si="3"/>
        <v>118523.02257343761</v>
      </c>
      <c r="O66" s="2">
        <f>N66*1000000/'Table 1'!B65</f>
        <v>40991.568988530686</v>
      </c>
      <c r="P66" s="2">
        <f t="shared" si="4"/>
        <v>53016.437462858594</v>
      </c>
      <c r="Q66" s="2">
        <f t="shared" si="5"/>
        <v>40991.568988530686</v>
      </c>
      <c r="R66" s="3">
        <f t="shared" si="6"/>
        <v>1.2933497978009192</v>
      </c>
    </row>
    <row r="67" spans="1:18" ht="15.75" thickBot="1" x14ac:dyDescent="0.3">
      <c r="A67" s="1">
        <v>2000</v>
      </c>
      <c r="B67" s="257">
        <v>613.94580707460921</v>
      </c>
      <c r="C67" s="2">
        <f>'Table 1'!I66</f>
        <v>45817</v>
      </c>
      <c r="D67" s="2">
        <f t="shared" si="0"/>
        <v>74627.107917412854</v>
      </c>
      <c r="E67" s="2">
        <f>D67*1000000/'Table 1'!C66</f>
        <v>53179.724875231848</v>
      </c>
      <c r="F67" s="2">
        <f>D67*1000000/'Table 1'!B66</f>
        <v>25638.886837328773</v>
      </c>
      <c r="G67" s="2">
        <v>13060</v>
      </c>
      <c r="H67" s="2">
        <f t="shared" si="1"/>
        <v>21272.235838256802</v>
      </c>
      <c r="I67" s="2">
        <f>H67*1000000/'Table 1'!B66</f>
        <v>7308.2886722289486</v>
      </c>
      <c r="J67" s="2">
        <v>18812</v>
      </c>
      <c r="K67" s="2">
        <f t="shared" si="2"/>
        <v>30641.140933329782</v>
      </c>
      <c r="L67" s="2">
        <f>K67*1000000/'Table 1'!B66</f>
        <v>10527.069410564394</v>
      </c>
      <c r="M67" s="2">
        <f>'Table 1'!G66</f>
        <v>77689</v>
      </c>
      <c r="N67" s="2">
        <f t="shared" si="3"/>
        <v>126540.48468899944</v>
      </c>
      <c r="O67" s="2">
        <f>N67*1000000/'Table 1'!B66</f>
        <v>43474.24492012211</v>
      </c>
      <c r="P67" s="2">
        <f t="shared" si="4"/>
        <v>53179.724875231848</v>
      </c>
      <c r="Q67" s="2">
        <f t="shared" si="5"/>
        <v>43474.24492012211</v>
      </c>
      <c r="R67" s="3">
        <f t="shared" si="6"/>
        <v>1.2232466595553806</v>
      </c>
    </row>
    <row r="68" spans="1:18" ht="15.75" thickBot="1" x14ac:dyDescent="0.3">
      <c r="A68" s="1">
        <v>2001</v>
      </c>
      <c r="B68" s="257">
        <v>631.65408580986696</v>
      </c>
      <c r="C68" s="2">
        <f>'Table 1'!I67</f>
        <v>48141</v>
      </c>
      <c r="D68" s="2">
        <f t="shared" si="0"/>
        <v>76214.182859716078</v>
      </c>
      <c r="E68" s="2">
        <f>D68*1000000/'Table 1'!C67</f>
        <v>53107.227969978456</v>
      </c>
      <c r="F68" s="2">
        <f>D68*1000000/'Table 1'!B67</f>
        <v>25999.2436582234</v>
      </c>
      <c r="G68" s="2">
        <v>13810</v>
      </c>
      <c r="H68" s="2">
        <f t="shared" si="1"/>
        <v>21863.232282102141</v>
      </c>
      <c r="I68" s="2">
        <f>H68*1000000/'Table 1'!B67</f>
        <v>7458.290332981559</v>
      </c>
      <c r="J68" s="2">
        <v>20493</v>
      </c>
      <c r="K68" s="2">
        <f t="shared" si="2"/>
        <v>32443.390235852217</v>
      </c>
      <c r="L68" s="2">
        <f>K68*1000000/'Table 1'!B67</f>
        <v>11067.54118709566</v>
      </c>
      <c r="M68" s="2">
        <f>'Table 1'!G67</f>
        <v>82444</v>
      </c>
      <c r="N68" s="2">
        <f t="shared" si="3"/>
        <v>130520.80537767043</v>
      </c>
      <c r="O68" s="2">
        <f>N68*1000000/'Table 1'!B67</f>
        <v>44525.075178300613</v>
      </c>
      <c r="P68" s="2">
        <f t="shared" si="4"/>
        <v>53107.227969978456</v>
      </c>
      <c r="Q68" s="2">
        <f t="shared" si="5"/>
        <v>44525.075178300613</v>
      </c>
      <c r="R68" s="3">
        <f t="shared" si="6"/>
        <v>1.1927487546581477</v>
      </c>
    </row>
    <row r="69" spans="1:18" ht="15.75" thickBot="1" x14ac:dyDescent="0.3">
      <c r="A69" s="1">
        <v>2002</v>
      </c>
      <c r="B69" s="257">
        <v>656.04171960679037</v>
      </c>
      <c r="C69" s="2">
        <f>'Table 1'!I68</f>
        <v>51721</v>
      </c>
      <c r="D69" s="2">
        <f t="shared" si="0"/>
        <v>78837.973949278472</v>
      </c>
      <c r="E69" s="2">
        <f>D69*1000000/'Table 1'!C68</f>
        <v>52692.136044164195</v>
      </c>
      <c r="F69" s="2">
        <f>D69*1000000/'Table 1'!B68</f>
        <v>26600.30162267308</v>
      </c>
      <c r="G69" s="2">
        <v>14869</v>
      </c>
      <c r="H69" s="2">
        <f t="shared" si="1"/>
        <v>22664.717129441073</v>
      </c>
      <c r="I69" s="2">
        <f>H69*1000000/'Table 1'!B68</f>
        <v>7647.1817023554468</v>
      </c>
      <c r="J69" s="2">
        <v>22961</v>
      </c>
      <c r="K69" s="2">
        <f t="shared" si="2"/>
        <v>34999.298541199569</v>
      </c>
      <c r="L69" s="2">
        <f>K69*1000000/'Table 1'!B68</f>
        <v>11808.927235710766</v>
      </c>
      <c r="M69" s="2">
        <f>'Table 1'!G68</f>
        <v>89551</v>
      </c>
      <c r="N69" s="2">
        <f t="shared" si="3"/>
        <v>136501.98961991913</v>
      </c>
      <c r="O69" s="2">
        <f>N69*1000000/'Table 1'!B68</f>
        <v>46056.410560739299</v>
      </c>
      <c r="P69" s="2">
        <f t="shared" si="4"/>
        <v>52692.136044164195</v>
      </c>
      <c r="Q69" s="2">
        <f t="shared" si="5"/>
        <v>46056.410560739299</v>
      </c>
      <c r="R69" s="3">
        <f t="shared" si="6"/>
        <v>1.1440782163141803</v>
      </c>
    </row>
    <row r="70" spans="1:18" ht="15.75" thickBot="1" x14ac:dyDescent="0.3">
      <c r="A70" s="1">
        <v>2003</v>
      </c>
      <c r="B70" s="257">
        <v>657.99709337537888</v>
      </c>
      <c r="C70" s="2">
        <f>'Table 1'!I69</f>
        <v>55130</v>
      </c>
      <c r="D70" s="2">
        <f t="shared" si="0"/>
        <v>83784.564635681512</v>
      </c>
      <c r="E70" s="2">
        <f>D70*1000000/'Table 1'!C69</f>
        <v>54296.263777902612</v>
      </c>
      <c r="F70" s="2">
        <f>D70*1000000/'Table 1'!B69</f>
        <v>27684.564048269072</v>
      </c>
      <c r="G70" s="2">
        <v>13622</v>
      </c>
      <c r="H70" s="2">
        <f t="shared" si="1"/>
        <v>20702.219108783847</v>
      </c>
      <c r="I70" s="2">
        <f>H70*1000000/'Table 1'!B69</f>
        <v>6840.5429251863097</v>
      </c>
      <c r="J70" s="2">
        <v>25195</v>
      </c>
      <c r="K70" s="2">
        <f t="shared" si="2"/>
        <v>38290.442699002277</v>
      </c>
      <c r="L70" s="2">
        <f>K70*1000000/'Table 1'!B69</f>
        <v>12652.142049630675</v>
      </c>
      <c r="M70" s="2">
        <f>'Table 1'!G69</f>
        <v>93947</v>
      </c>
      <c r="N70" s="2">
        <f t="shared" si="3"/>
        <v>142777.22644346763</v>
      </c>
      <c r="O70" s="2">
        <f>N70*1000000/'Table 1'!B69</f>
        <v>47177.249023086049</v>
      </c>
      <c r="P70" s="2">
        <f t="shared" si="4"/>
        <v>54296.263777902612</v>
      </c>
      <c r="Q70" s="2">
        <f t="shared" si="5"/>
        <v>47177.249023086049</v>
      </c>
      <c r="R70" s="3">
        <f t="shared" si="6"/>
        <v>1.1508993191047001</v>
      </c>
    </row>
    <row r="71" spans="1:18" ht="15.75" thickBot="1" x14ac:dyDescent="0.3">
      <c r="A71" s="1">
        <v>2004</v>
      </c>
      <c r="B71" s="257">
        <v>671.60721780574386</v>
      </c>
      <c r="C71" s="2">
        <f>'Table 1'!I70</f>
        <v>59373</v>
      </c>
      <c r="D71" s="2">
        <f t="shared" ref="D71:D90" si="7">C71*$B$87/B71</f>
        <v>88404.350676846181</v>
      </c>
      <c r="E71" s="2">
        <f>D71*1000000/'Table 1'!C70</f>
        <v>55554.798389270516</v>
      </c>
      <c r="F71" s="2">
        <f>D71*1000000/'Table 1'!B70</f>
        <v>28577.452942248641</v>
      </c>
      <c r="G71" s="2">
        <v>15360</v>
      </c>
      <c r="H71" s="2">
        <f t="shared" ref="H71:H90" si="8">G71*$B$87/B71</f>
        <v>22870.510609138117</v>
      </c>
      <c r="I71" s="2">
        <f>H71*1000000/'Table 1'!B70</f>
        <v>7393.0856987677762</v>
      </c>
      <c r="J71" s="2">
        <v>26360</v>
      </c>
      <c r="K71" s="2">
        <f t="shared" ref="K71:K90" si="9">J71*$B$87/B71</f>
        <v>39249.131488078172</v>
      </c>
      <c r="L71" s="2">
        <f>K71*1000000/'Table 1'!B70</f>
        <v>12687.613217416574</v>
      </c>
      <c r="M71" s="2">
        <f>'Table 1'!G70</f>
        <v>101093</v>
      </c>
      <c r="N71" s="2">
        <f t="shared" ref="N71:N90" si="10">M71*$B$87/B71</f>
        <v>150523.99277406247</v>
      </c>
      <c r="O71" s="2">
        <f>N71*1000000/'Table 1'!B70</f>
        <v>48658.151858432997</v>
      </c>
      <c r="P71" s="2">
        <f t="shared" ref="P71:P90" si="11">E71</f>
        <v>55554.798389270516</v>
      </c>
      <c r="Q71" s="2">
        <f t="shared" ref="Q71:Q90" si="12">O71</f>
        <v>48658.151858432997</v>
      </c>
      <c r="R71" s="3">
        <f t="shared" ref="R71:R90" si="13">P71/Q71</f>
        <v>1.1417367135295799</v>
      </c>
    </row>
    <row r="72" spans="1:18" ht="15.75" thickBot="1" x14ac:dyDescent="0.3">
      <c r="A72" s="1">
        <v>2005</v>
      </c>
      <c r="B72" s="257">
        <v>690.13499326888189</v>
      </c>
      <c r="C72" s="2">
        <f>'Table 1'!I71</f>
        <v>64347</v>
      </c>
      <c r="D72" s="2">
        <f t="shared" si="7"/>
        <v>93238.280376445007</v>
      </c>
      <c r="E72" s="2">
        <f>D72*1000000/'Table 1'!C71</f>
        <v>56528.604569203955</v>
      </c>
      <c r="F72" s="2">
        <f>D72*1000000/'Table 1'!B71</f>
        <v>29630.495559298633</v>
      </c>
      <c r="G72" s="2">
        <v>15466</v>
      </c>
      <c r="H72" s="2">
        <f t="shared" si="8"/>
        <v>22410.10838581594</v>
      </c>
      <c r="I72" s="2">
        <f>H72*1000000/'Table 1'!B71</f>
        <v>7121.7810359474815</v>
      </c>
      <c r="J72" s="2">
        <v>28428</v>
      </c>
      <c r="K72" s="2">
        <f t="shared" si="9"/>
        <v>41191.941109011743</v>
      </c>
      <c r="L72" s="2">
        <f>K72*1000000/'Table 1'!B71</f>
        <v>13090.520579976401</v>
      </c>
      <c r="M72" s="2">
        <f>'Table 1'!G71</f>
        <v>108241</v>
      </c>
      <c r="N72" s="2">
        <f t="shared" si="10"/>
        <v>156840.32987127267</v>
      </c>
      <c r="O72" s="2">
        <f>N72*1000000/'Table 1'!B71</f>
        <v>49842.797175222513</v>
      </c>
      <c r="P72" s="2">
        <f t="shared" si="11"/>
        <v>56528.604569203955</v>
      </c>
      <c r="Q72" s="2">
        <f t="shared" si="12"/>
        <v>49842.797175222513</v>
      </c>
      <c r="R72" s="3">
        <f t="shared" si="13"/>
        <v>1.1341378849681623</v>
      </c>
    </row>
    <row r="73" spans="1:18" ht="15.75" thickBot="1" x14ac:dyDescent="0.3">
      <c r="A73" s="1">
        <v>2006</v>
      </c>
      <c r="B73" s="257">
        <v>703.93954565104502</v>
      </c>
      <c r="C73" s="2">
        <f>'Table 1'!I72</f>
        <v>69696</v>
      </c>
      <c r="D73" s="2">
        <f t="shared" si="7"/>
        <v>99008.502122921636</v>
      </c>
      <c r="E73" s="2">
        <f>D73*1000000/'Table 1'!C72</f>
        <v>57906.481531712263</v>
      </c>
      <c r="F73" s="2">
        <f>D73*1000000/'Table 1'!B72</f>
        <v>30998.278685949164</v>
      </c>
      <c r="G73" s="2">
        <v>14929</v>
      </c>
      <c r="H73" s="2">
        <f t="shared" si="8"/>
        <v>21207.787078069003</v>
      </c>
      <c r="I73" s="2">
        <f>H73*1000000/'Table 1'!B72</f>
        <v>6639.8832429771455</v>
      </c>
      <c r="J73" s="2">
        <v>29007</v>
      </c>
      <c r="K73" s="2">
        <f t="shared" si="9"/>
        <v>41206.663525590971</v>
      </c>
      <c r="L73" s="2">
        <f>K73*1000000/'Table 1'!B72</f>
        <v>12901.272237191914</v>
      </c>
      <c r="M73" s="2">
        <f>'Table 1'!G72</f>
        <v>113632</v>
      </c>
      <c r="N73" s="2">
        <f t="shared" si="10"/>
        <v>161422.95272658163</v>
      </c>
      <c r="O73" s="2">
        <f>N73*1000000/'Table 1'!B72</f>
        <v>50539.434166118233</v>
      </c>
      <c r="P73" s="2">
        <f t="shared" si="11"/>
        <v>57906.481531712263</v>
      </c>
      <c r="Q73" s="2">
        <f t="shared" si="12"/>
        <v>50539.434166118233</v>
      </c>
      <c r="R73" s="3">
        <f t="shared" si="13"/>
        <v>1.1457682992923754</v>
      </c>
    </row>
    <row r="74" spans="1:18" ht="15.75" thickBot="1" x14ac:dyDescent="0.3">
      <c r="A74" s="1">
        <v>2007</v>
      </c>
      <c r="B74" s="257">
        <v>723.01514169386837</v>
      </c>
      <c r="C74" s="2">
        <f>'Table 1'!I73</f>
        <v>74449</v>
      </c>
      <c r="D74" s="2">
        <f t="shared" si="7"/>
        <v>102970.18099175912</v>
      </c>
      <c r="E74" s="2">
        <f>D74*1000000/'Table 1'!C73</f>
        <v>58300.408216373631</v>
      </c>
      <c r="F74" s="2">
        <f>D74*1000000/'Table 1'!B73</f>
        <v>31753.478781225826</v>
      </c>
      <c r="G74" s="2">
        <v>16844</v>
      </c>
      <c r="H74" s="2">
        <f t="shared" si="8"/>
        <v>23296.884157278007</v>
      </c>
      <c r="I74" s="2">
        <f>H74*1000000/'Table 1'!B73</f>
        <v>7184.1877874916763</v>
      </c>
      <c r="J74" s="2">
        <v>27761</v>
      </c>
      <c r="K74" s="2">
        <f t="shared" si="9"/>
        <v>38396.152997518097</v>
      </c>
      <c r="L74" s="2">
        <f>K74*1000000/'Table 1'!B73</f>
        <v>11840.432033279294</v>
      </c>
      <c r="M74" s="2">
        <f>'Table 1'!G73</f>
        <v>119054</v>
      </c>
      <c r="N74" s="2">
        <f t="shared" si="10"/>
        <v>164663.21814655521</v>
      </c>
      <c r="O74" s="2">
        <f>N74*1000000/'Table 1'!B73</f>
        <v>50778.098601996797</v>
      </c>
      <c r="P74" s="2">
        <f t="shared" si="11"/>
        <v>58300.408216373631</v>
      </c>
      <c r="Q74" s="2">
        <f t="shared" si="12"/>
        <v>50778.098601996797</v>
      </c>
      <c r="R74" s="3">
        <f t="shared" si="13"/>
        <v>1.1481408288509847</v>
      </c>
    </row>
    <row r="75" spans="1:18" ht="15.75" thickBot="1" x14ac:dyDescent="0.3">
      <c r="A75" s="1">
        <v>2008</v>
      </c>
      <c r="B75" s="257">
        <v>761.45235482732733</v>
      </c>
      <c r="C75" s="2">
        <f>'Table 1'!I74</f>
        <v>80781</v>
      </c>
      <c r="D75" s="2">
        <f t="shared" si="7"/>
        <v>106088.05592087045</v>
      </c>
      <c r="E75" s="2">
        <f>D75*1000000/'Table 1'!C74</f>
        <v>59499.750937111865</v>
      </c>
      <c r="F75" s="2">
        <f>D75*1000000/'Table 1'!B74</f>
        <v>32348.850715313449</v>
      </c>
      <c r="G75" s="2">
        <v>19971</v>
      </c>
      <c r="H75" s="2">
        <f t="shared" si="8"/>
        <v>26227.510983965334</v>
      </c>
      <c r="I75" s="2">
        <f>H75*1000000/'Table 1'!B74</f>
        <v>7997.411490765463</v>
      </c>
      <c r="J75" s="2">
        <v>30053</v>
      </c>
      <c r="K75" s="2">
        <f t="shared" si="9"/>
        <v>39467.997977122337</v>
      </c>
      <c r="L75" s="2">
        <f>K75*1000000/'Table 1'!B74</f>
        <v>12034.760779729329</v>
      </c>
      <c r="M75" s="2">
        <f>'Table 1'!G74</f>
        <v>130805</v>
      </c>
      <c r="N75" s="2">
        <f t="shared" si="10"/>
        <v>171783.56488195813</v>
      </c>
      <c r="O75" s="2">
        <f>N75*1000000/'Table 1'!B74</f>
        <v>52381.022985808238</v>
      </c>
      <c r="P75" s="2">
        <f t="shared" si="11"/>
        <v>59499.750937111865</v>
      </c>
      <c r="Q75" s="2">
        <f t="shared" si="12"/>
        <v>52381.022985808238</v>
      </c>
      <c r="R75" s="3">
        <f t="shared" si="13"/>
        <v>1.1359028049763811</v>
      </c>
    </row>
    <row r="76" spans="1:18" ht="15.75" thickBot="1" x14ac:dyDescent="0.3">
      <c r="A76" s="1">
        <v>2009</v>
      </c>
      <c r="B76" s="257">
        <v>782.30535244323767</v>
      </c>
      <c r="C76" s="2">
        <f>'Table 1'!I75</f>
        <v>85104</v>
      </c>
      <c r="D76" s="2">
        <f t="shared" si="7"/>
        <v>108786.16608490473</v>
      </c>
      <c r="E76" s="2">
        <f>D76*1000000/'Table 1'!C75</f>
        <v>59914.208751304155</v>
      </c>
      <c r="F76" s="2">
        <f>D76*1000000/'Table 1'!B75</f>
        <v>32849.040095692464</v>
      </c>
      <c r="G76" s="2">
        <v>15934</v>
      </c>
      <c r="H76" s="2">
        <f t="shared" si="8"/>
        <v>20368.005856327225</v>
      </c>
      <c r="I76" s="2">
        <f>H76*1000000/'Table 1'!B75</f>
        <v>6150.3173162808298</v>
      </c>
      <c r="J76" s="2">
        <v>30218</v>
      </c>
      <c r="K76" s="2">
        <f t="shared" si="9"/>
        <v>38626.860861459521</v>
      </c>
      <c r="L76" s="2">
        <f>K76*1000000/'Table 1'!B75</f>
        <v>11663.756035105691</v>
      </c>
      <c r="M76" s="2">
        <f>'Table 1'!G75</f>
        <v>131256</v>
      </c>
      <c r="N76" s="2">
        <f t="shared" si="10"/>
        <v>167781.03280269148</v>
      </c>
      <c r="O76" s="2">
        <f>N76*1000000/'Table 1'!B75</f>
        <v>50663.113447078984</v>
      </c>
      <c r="P76" s="2">
        <f t="shared" si="11"/>
        <v>59914.208751304155</v>
      </c>
      <c r="Q76" s="2">
        <f t="shared" si="12"/>
        <v>50663.113447078984</v>
      </c>
      <c r="R76" s="3">
        <f t="shared" si="13"/>
        <v>1.1826002129515503</v>
      </c>
    </row>
    <row r="77" spans="1:18" ht="15.75" thickBot="1" x14ac:dyDescent="0.3">
      <c r="A77" s="1">
        <v>2010</v>
      </c>
      <c r="B77" s="257">
        <v>802.95689865727627</v>
      </c>
      <c r="C77" s="2">
        <f>'Table 1'!I76</f>
        <v>85822</v>
      </c>
      <c r="D77" s="2">
        <f t="shared" si="7"/>
        <v>106882.44928652284</v>
      </c>
      <c r="E77" s="2">
        <f>D77*1000000/'Table 1'!C76</f>
        <v>60041.870813115056</v>
      </c>
      <c r="F77" s="2">
        <f>D77*1000000/'Table 1'!B76</f>
        <v>31874.761209150318</v>
      </c>
      <c r="G77" s="2">
        <v>17687</v>
      </c>
      <c r="H77" s="2">
        <f t="shared" si="8"/>
        <v>22027.334256143287</v>
      </c>
      <c r="I77" s="2">
        <f>H77*1000000/'Table 1'!B76</f>
        <v>6569.0487463149493</v>
      </c>
      <c r="J77" s="2">
        <v>31330</v>
      </c>
      <c r="K77" s="2">
        <f t="shared" si="9"/>
        <v>39018.283611973158</v>
      </c>
      <c r="L77" s="2">
        <f>K77*1000000/'Table 1'!B76</f>
        <v>11636.133726581522</v>
      </c>
      <c r="M77" s="2">
        <f>'Table 1'!G76</f>
        <v>134839</v>
      </c>
      <c r="N77" s="2">
        <f t="shared" si="10"/>
        <v>167928.06715463928</v>
      </c>
      <c r="O77" s="2">
        <f>N77*1000000/'Table 1'!B76</f>
        <v>50079.943682046789</v>
      </c>
      <c r="P77" s="2">
        <f t="shared" si="11"/>
        <v>60041.870813115056</v>
      </c>
      <c r="Q77" s="2">
        <f t="shared" si="12"/>
        <v>50079.943682046789</v>
      </c>
      <c r="R77" s="3">
        <f t="shared" si="13"/>
        <v>1.1989204938870475</v>
      </c>
    </row>
    <row r="78" spans="1:18" ht="15.75" thickBot="1" x14ac:dyDescent="0.3">
      <c r="A78" s="1">
        <v>2011</v>
      </c>
      <c r="B78" s="257">
        <v>827.83569361189609</v>
      </c>
      <c r="C78" s="2">
        <f>'Table 1'!I77</f>
        <v>88831</v>
      </c>
      <c r="D78" s="2">
        <f t="shared" si="7"/>
        <v>107305.1098007445</v>
      </c>
      <c r="E78" s="2">
        <f>D78*1000000/'Table 1'!C77</f>
        <v>59936.005678178226</v>
      </c>
      <c r="F78" s="2">
        <f>D78*1000000/'Table 1'!B77</f>
        <v>31640.357905509372</v>
      </c>
      <c r="G78" s="2">
        <v>20402</v>
      </c>
      <c r="H78" s="2">
        <f t="shared" si="8"/>
        <v>24644.98711209813</v>
      </c>
      <c r="I78" s="2">
        <f>H78*1000000/'Table 1'!B77</f>
        <v>7266.9066203037473</v>
      </c>
      <c r="J78" s="2">
        <v>31721</v>
      </c>
      <c r="K78" s="2">
        <f t="shared" si="9"/>
        <v>38317.990206002592</v>
      </c>
      <c r="L78" s="2">
        <f>K78*1000000/'Table 1'!B77</f>
        <v>11298.575870142889</v>
      </c>
      <c r="M78" s="2">
        <f>'Table 1'!G77</f>
        <v>140954</v>
      </c>
      <c r="N78" s="2">
        <f t="shared" si="10"/>
        <v>170268.0871188452</v>
      </c>
      <c r="O78" s="2">
        <f>N78*1000000/'Table 1'!B77</f>
        <v>50205.840395956009</v>
      </c>
      <c r="P78" s="2">
        <f t="shared" si="11"/>
        <v>59936.005678178226</v>
      </c>
      <c r="Q78" s="2">
        <f t="shared" si="12"/>
        <v>50205.840395956009</v>
      </c>
      <c r="R78" s="3">
        <f t="shared" si="13"/>
        <v>1.1938054458501997</v>
      </c>
    </row>
    <row r="79" spans="1:18" ht="15.75" thickBot="1" x14ac:dyDescent="0.3">
      <c r="A79" s="1">
        <v>2012</v>
      </c>
      <c r="B79" s="257">
        <v>848.42810472037957</v>
      </c>
      <c r="C79" s="2">
        <f>'Table 1'!I78</f>
        <v>92305</v>
      </c>
      <c r="D79" s="2">
        <f t="shared" si="7"/>
        <v>108795.31157259503</v>
      </c>
      <c r="E79" s="2">
        <f>D79*1000000/'Table 1'!C78</f>
        <v>60052.762679167419</v>
      </c>
      <c r="F79" s="2">
        <f>D79*1000000/'Table 1'!B78</f>
        <v>31807.774404337222</v>
      </c>
      <c r="G79" s="2">
        <v>21913</v>
      </c>
      <c r="H79" s="2">
        <f t="shared" si="8"/>
        <v>25827.762986731759</v>
      </c>
      <c r="I79" s="2">
        <f>H79*1000000/'Table 1'!B78</f>
        <v>7551.0943125750664</v>
      </c>
      <c r="J79" s="2">
        <v>33162</v>
      </c>
      <c r="K79" s="2">
        <f t="shared" si="9"/>
        <v>39086.399679003269</v>
      </c>
      <c r="L79" s="2">
        <f>K79*1000000/'Table 1'!B78</f>
        <v>11427.435293826238</v>
      </c>
      <c r="M79" s="2">
        <f>'Table 1'!G78</f>
        <v>147380</v>
      </c>
      <c r="N79" s="2">
        <f t="shared" si="10"/>
        <v>173709.47423833006</v>
      </c>
      <c r="O79" s="2">
        <f>N79*1000000/'Table 1'!B78</f>
        <v>50786.304010738524</v>
      </c>
      <c r="P79" s="2">
        <f t="shared" si="11"/>
        <v>60052.762679167419</v>
      </c>
      <c r="Q79" s="2">
        <f t="shared" si="12"/>
        <v>50786.304010738524</v>
      </c>
      <c r="R79" s="3">
        <f t="shared" si="13"/>
        <v>1.1824597959810099</v>
      </c>
    </row>
    <row r="80" spans="1:18" ht="15.75" thickBot="1" x14ac:dyDescent="0.3">
      <c r="A80" s="1">
        <v>2013</v>
      </c>
      <c r="B80" s="257">
        <v>846.73225014944546</v>
      </c>
      <c r="C80" s="2">
        <f>'Table 1'!I79</f>
        <v>95053</v>
      </c>
      <c r="D80" s="2">
        <f t="shared" si="7"/>
        <v>112258.62719085453</v>
      </c>
      <c r="E80" s="2">
        <f>D80*1000000/'Table 1'!C79</f>
        <v>62134.774406420533</v>
      </c>
      <c r="F80" s="2">
        <f>D80*1000000/'Table 1'!B79</f>
        <v>32569.886323397608</v>
      </c>
      <c r="G80" s="2">
        <v>19794</v>
      </c>
      <c r="H80" s="2">
        <f t="shared" si="8"/>
        <v>23376.929361680061</v>
      </c>
      <c r="I80" s="2">
        <f>H80*1000000/'Table 1'!B79</f>
        <v>6782.4090758348739</v>
      </c>
      <c r="J80" s="2">
        <v>34646</v>
      </c>
      <c r="K80" s="2">
        <f t="shared" si="9"/>
        <v>40917.302953661077</v>
      </c>
      <c r="L80" s="2">
        <f>K80*1000000/'Table 1'!B79</f>
        <v>11871.443106061182</v>
      </c>
      <c r="M80" s="2">
        <f>'Table 1'!G79</f>
        <v>149493</v>
      </c>
      <c r="N80" s="2">
        <f t="shared" si="10"/>
        <v>176552.85950619567</v>
      </c>
      <c r="O80" s="2">
        <f>N80*1000000/'Table 1'!B79</f>
        <v>51223.738505293666</v>
      </c>
      <c r="P80" s="2">
        <f t="shared" si="11"/>
        <v>62134.774406420533</v>
      </c>
      <c r="Q80" s="2">
        <f t="shared" si="12"/>
        <v>51223.738505293666</v>
      </c>
      <c r="R80" s="3">
        <f t="shared" si="13"/>
        <v>1.2130074106168427</v>
      </c>
    </row>
    <row r="81" spans="1:18" ht="15.75" thickBot="1" x14ac:dyDescent="0.3">
      <c r="A81" s="1">
        <v>2014</v>
      </c>
      <c r="B81" s="257">
        <v>882.21459091803956</v>
      </c>
      <c r="C81" s="2">
        <f>'Table 1'!I80</f>
        <v>98754</v>
      </c>
      <c r="D81" s="2">
        <f t="shared" si="7"/>
        <v>111938.75165591603</v>
      </c>
      <c r="E81" s="2">
        <f>D81*1000000/'Table 1'!C80</f>
        <v>60166.277721030761</v>
      </c>
      <c r="F81" s="2">
        <f>D81*1000000/'Table 1'!B80</f>
        <v>32064.03473286816</v>
      </c>
      <c r="G81" s="2">
        <v>24463</v>
      </c>
      <c r="H81" s="2">
        <f t="shared" si="8"/>
        <v>27729.081168951878</v>
      </c>
      <c r="I81" s="2">
        <f>H81*1000000/'Table 1'!B80</f>
        <v>7942.7920050848952</v>
      </c>
      <c r="J81" s="2">
        <v>38610</v>
      </c>
      <c r="K81" s="2">
        <f t="shared" si="9"/>
        <v>43764.862197327886</v>
      </c>
      <c r="L81" s="2">
        <f>K81*1000000/'Table 1'!B80</f>
        <v>12536.123914332986</v>
      </c>
      <c r="M81" s="2">
        <f>'Table 1'!G80</f>
        <v>161827</v>
      </c>
      <c r="N81" s="2">
        <f t="shared" si="10"/>
        <v>183432.69502219578</v>
      </c>
      <c r="O81" s="2">
        <f>N81*1000000/'Table 1'!B80</f>
        <v>52542.950652286032</v>
      </c>
      <c r="P81" s="2">
        <f t="shared" si="11"/>
        <v>60166.277721030761</v>
      </c>
      <c r="Q81" s="2">
        <f t="shared" si="12"/>
        <v>52542.950652286032</v>
      </c>
      <c r="R81" s="3">
        <f t="shared" si="13"/>
        <v>1.1450875326586376</v>
      </c>
    </row>
    <row r="82" spans="1:18" ht="15.75" thickBot="1" x14ac:dyDescent="0.3">
      <c r="A82" s="1">
        <v>2015</v>
      </c>
      <c r="B82" s="257">
        <v>886.14102777371068</v>
      </c>
      <c r="C82" s="2">
        <f>'Table 1'!I81</f>
        <v>104376</v>
      </c>
      <c r="D82" s="2">
        <f t="shared" si="7"/>
        <v>117787.12047926299</v>
      </c>
      <c r="E82" s="2">
        <f>D82*1000000/'Table 1'!C81</f>
        <v>60900.459270713975</v>
      </c>
      <c r="F82" s="2">
        <f>D82*1000000/'Table 1'!B81</f>
        <v>33010.234986621545</v>
      </c>
      <c r="G82" s="2">
        <v>21665</v>
      </c>
      <c r="H82" s="2">
        <f t="shared" si="8"/>
        <v>24448.704349498279</v>
      </c>
      <c r="I82" s="2">
        <f>H82*1000000/'Table 1'!B81</f>
        <v>6851.8312733306093</v>
      </c>
      <c r="J82" s="2">
        <v>42118</v>
      </c>
      <c r="K82" s="2">
        <f t="shared" si="9"/>
        <v>47529.680581221721</v>
      </c>
      <c r="L82" s="2">
        <f>K82*1000000/'Table 1'!B81</f>
        <v>13320.352161095712</v>
      </c>
      <c r="M82" s="2">
        <f>'Table 1'!G81</f>
        <v>168159</v>
      </c>
      <c r="N82" s="2">
        <f t="shared" si="10"/>
        <v>189765.50540998299</v>
      </c>
      <c r="O82" s="2">
        <f>N82*1000000/'Table 1'!B81</f>
        <v>53182.418421047871</v>
      </c>
      <c r="P82" s="2">
        <f t="shared" si="11"/>
        <v>60900.459270713975</v>
      </c>
      <c r="Q82" s="2">
        <f t="shared" si="12"/>
        <v>53182.418421047871</v>
      </c>
      <c r="R82" s="3">
        <f t="shared" si="13"/>
        <v>1.1451239164898819</v>
      </c>
    </row>
    <row r="83" spans="1:18" ht="15.75" thickBot="1" x14ac:dyDescent="0.3">
      <c r="A83" s="1">
        <v>2016</v>
      </c>
      <c r="B83" s="257">
        <v>898.69340403503531</v>
      </c>
      <c r="C83" s="2">
        <f>'Table 1'!I82</f>
        <v>109939</v>
      </c>
      <c r="D83" s="2">
        <f t="shared" si="7"/>
        <v>122332.04283728563</v>
      </c>
      <c r="E83" s="2">
        <f>D83*1000000/'Table 1'!C82</f>
        <v>61669.344869732071</v>
      </c>
      <c r="F83" s="2">
        <f>D83*1000000/'Table 1'!B82</f>
        <v>33447.816163746276</v>
      </c>
      <c r="G83" s="2">
        <v>22501</v>
      </c>
      <c r="H83" s="2">
        <f t="shared" si="8"/>
        <v>25037.459826647177</v>
      </c>
      <c r="I83" s="2">
        <f>H83*1000000/'Table 1'!B82</f>
        <v>6845.6990831320545</v>
      </c>
      <c r="J83" s="2">
        <v>43375</v>
      </c>
      <c r="K83" s="2">
        <f t="shared" si="9"/>
        <v>48264.513576321995</v>
      </c>
      <c r="L83" s="2">
        <f>K83*1000000/'Table 1'!B82</f>
        <v>13196.400059146388</v>
      </c>
      <c r="M83" s="2">
        <f>'Table 1'!G82</f>
        <v>175815</v>
      </c>
      <c r="N83" s="2">
        <f t="shared" si="10"/>
        <v>195634.0162402548</v>
      </c>
      <c r="O83" s="2">
        <f>N83*1000000/'Table 1'!B82</f>
        <v>53489.915306024712</v>
      </c>
      <c r="P83" s="2">
        <f t="shared" si="11"/>
        <v>61669.344869732071</v>
      </c>
      <c r="Q83" s="2">
        <f t="shared" si="12"/>
        <v>53489.915306024712</v>
      </c>
      <c r="R83" s="3">
        <f t="shared" si="13"/>
        <v>1.1529153582859775</v>
      </c>
    </row>
    <row r="84" spans="1:18" ht="15.75" thickBot="1" x14ac:dyDescent="0.3">
      <c r="A84" s="1">
        <v>2017</v>
      </c>
      <c r="B84" s="257">
        <v>920.57427711045091</v>
      </c>
      <c r="C84" s="2">
        <f>'Table 1'!I83</f>
        <v>115703</v>
      </c>
      <c r="D84" s="2">
        <f t="shared" si="7"/>
        <v>125685.67564496252</v>
      </c>
      <c r="E84" s="2">
        <f>D84*1000000/'Table 1'!C83</f>
        <v>59930.71610663661</v>
      </c>
      <c r="F84" s="2">
        <f>D84*1000000/'Table 1'!B83</f>
        <v>33496.528875049975</v>
      </c>
      <c r="G84" s="2">
        <v>27934</v>
      </c>
      <c r="H84" s="2">
        <f t="shared" si="8"/>
        <v>30344.102257213584</v>
      </c>
      <c r="I84" s="2">
        <f>H84*1000000/'Table 1'!B83</f>
        <v>8087.0162190750989</v>
      </c>
      <c r="J84" s="2">
        <v>43190</v>
      </c>
      <c r="K84" s="2">
        <f t="shared" si="9"/>
        <v>46916.36630948144</v>
      </c>
      <c r="L84" s="2">
        <f>K84*1000000/'Table 1'!B83</f>
        <v>12503.695514493214</v>
      </c>
      <c r="M84" s="2">
        <f>'Table 1'!G83</f>
        <v>186827</v>
      </c>
      <c r="N84" s="2">
        <f t="shared" si="10"/>
        <v>202946.14421165755</v>
      </c>
      <c r="O84" s="2">
        <f>N84*1000000/'Table 1'!B83</f>
        <v>54087.240608618296</v>
      </c>
      <c r="P84" s="2">
        <f t="shared" si="11"/>
        <v>59930.71610663661</v>
      </c>
      <c r="Q84" s="2">
        <f t="shared" si="12"/>
        <v>54087.240608618296</v>
      </c>
      <c r="R84" s="3">
        <f t="shared" si="13"/>
        <v>1.1080379666676361</v>
      </c>
    </row>
    <row r="85" spans="1:18" ht="15.75" thickBot="1" x14ac:dyDescent="0.3">
      <c r="A85" s="1">
        <v>2018</v>
      </c>
      <c r="B85" s="257">
        <v>952.93746627649205</v>
      </c>
      <c r="C85" s="2">
        <f>'Table 1'!I84</f>
        <v>122805</v>
      </c>
      <c r="D85" s="2">
        <f t="shared" si="7"/>
        <v>128869.94618844011</v>
      </c>
      <c r="E85" s="2">
        <f>D85*1000000/'Table 1'!C84</f>
        <v>58983.91103679614</v>
      </c>
      <c r="F85" s="2">
        <f>D85*1000000/'Table 1'!B84</f>
        <v>33584.370423339962</v>
      </c>
      <c r="G85" s="2">
        <v>30014</v>
      </c>
      <c r="H85" s="2">
        <f t="shared" si="8"/>
        <v>31496.295467609962</v>
      </c>
      <c r="I85" s="2">
        <f>H85*1000000/'Table 1'!B84</f>
        <v>8208.1453840326176</v>
      </c>
      <c r="J85" s="2">
        <v>48838</v>
      </c>
      <c r="K85" s="2">
        <f t="shared" si="9"/>
        <v>51249.952623680125</v>
      </c>
      <c r="L85" s="2">
        <f>K85*1000000/'Table 1'!B84</f>
        <v>13356.080637881822</v>
      </c>
      <c r="M85" s="2">
        <f>'Table 1'!G84</f>
        <v>201657</v>
      </c>
      <c r="N85" s="2">
        <f t="shared" si="10"/>
        <v>211616.19427973017</v>
      </c>
      <c r="O85" s="2">
        <f>N85*1000000/'Table 1'!B84</f>
        <v>55148.596445254392</v>
      </c>
      <c r="P85" s="2">
        <f t="shared" si="11"/>
        <v>58983.91103679614</v>
      </c>
      <c r="Q85" s="2">
        <f t="shared" si="12"/>
        <v>55148.596445254392</v>
      </c>
      <c r="R85" s="3">
        <f t="shared" si="13"/>
        <v>1.0695450988557622</v>
      </c>
    </row>
    <row r="86" spans="1:18" ht="15.75" thickBot="1" x14ac:dyDescent="0.3">
      <c r="A86" s="1">
        <v>2019</v>
      </c>
      <c r="B86" s="257">
        <v>969.98143602649452</v>
      </c>
      <c r="C86" s="2">
        <f>'Table 1'!I85</f>
        <v>130565</v>
      </c>
      <c r="D86" s="2">
        <f t="shared" si="7"/>
        <v>134605.66888254724</v>
      </c>
      <c r="E86" s="2">
        <f>D86*1000000/'Table 1'!C85</f>
        <v>60493.111713239829</v>
      </c>
      <c r="F86" s="2">
        <f>D86*1000000/'Table 1'!B85</f>
        <v>34409.281648955046</v>
      </c>
      <c r="G86" s="2">
        <v>31731</v>
      </c>
      <c r="H86" s="2">
        <f t="shared" si="8"/>
        <v>32712.997199188954</v>
      </c>
      <c r="I86" s="2">
        <f>H86*1000000/'Table 1'!B85</f>
        <v>8362.4318615478296</v>
      </c>
      <c r="J86" s="2">
        <v>46143</v>
      </c>
      <c r="K86" s="2">
        <f t="shared" si="9"/>
        <v>47571.013512406666</v>
      </c>
      <c r="L86" s="2">
        <f>K86*1000000/'Table 1'!B85</f>
        <v>12160.590381248667</v>
      </c>
      <c r="M86" s="2">
        <f>'Table 1'!G85</f>
        <v>208439</v>
      </c>
      <c r="N86" s="2">
        <f t="shared" si="10"/>
        <v>214889.67959414283</v>
      </c>
      <c r="O86" s="2">
        <f>N86*1000000/'Table 1'!B85</f>
        <v>54932.30389175153</v>
      </c>
      <c r="P86" s="2">
        <f t="shared" si="11"/>
        <v>60493.111713239829</v>
      </c>
      <c r="Q86" s="2">
        <f t="shared" si="12"/>
        <v>54932.30389175153</v>
      </c>
      <c r="R86" s="3">
        <f t="shared" si="13"/>
        <v>1.101230194758376</v>
      </c>
    </row>
    <row r="87" spans="1:18" ht="15.75" thickBot="1" x14ac:dyDescent="0.3">
      <c r="A87" s="1">
        <v>2020</v>
      </c>
      <c r="B87" s="257">
        <v>999.99999999999989</v>
      </c>
      <c r="C87" s="2">
        <f>'Table 1'!I86</f>
        <v>139313</v>
      </c>
      <c r="D87" s="2">
        <f t="shared" si="7"/>
        <v>139313</v>
      </c>
      <c r="E87" s="2">
        <f>D87*1000000/'Table 1'!C86</f>
        <v>61564.918996762179</v>
      </c>
      <c r="F87" s="2">
        <f>D87*1000000/'Table 1'!B86</f>
        <v>34907.664937733345</v>
      </c>
      <c r="G87" s="2">
        <v>34936</v>
      </c>
      <c r="H87" s="2">
        <f t="shared" si="8"/>
        <v>34936</v>
      </c>
      <c r="I87" s="2">
        <f>H87*1000000/'Table 1'!B86</f>
        <v>8753.9151569821352</v>
      </c>
      <c r="J87" s="2">
        <v>52423</v>
      </c>
      <c r="K87" s="2">
        <f t="shared" si="9"/>
        <v>52423</v>
      </c>
      <c r="L87" s="2">
        <f>K87*1000000/'Table 1'!B86</f>
        <v>13135.633566363476</v>
      </c>
      <c r="M87" s="2">
        <f>'Table 1'!G86</f>
        <v>226672</v>
      </c>
      <c r="N87" s="2">
        <f t="shared" si="10"/>
        <v>226672</v>
      </c>
      <c r="O87" s="2">
        <f>N87*1000000/'Table 1'!B86</f>
        <v>56797.213661078953</v>
      </c>
      <c r="P87" s="2">
        <f t="shared" si="11"/>
        <v>61564.918996762179</v>
      </c>
      <c r="Q87" s="2">
        <f t="shared" si="12"/>
        <v>56797.213661078953</v>
      </c>
      <c r="R87" s="3">
        <f t="shared" si="13"/>
        <v>1.0839425920456791</v>
      </c>
    </row>
    <row r="88" spans="1:18" ht="15.75" thickBot="1" x14ac:dyDescent="0.3">
      <c r="A88" s="1">
        <v>2021</v>
      </c>
      <c r="B88" s="257">
        <v>1020.3217383708587</v>
      </c>
      <c r="C88" s="2">
        <f>'Table 1'!I87</f>
        <v>144035</v>
      </c>
      <c r="D88" s="2">
        <f t="shared" si="7"/>
        <v>141166.25627322195</v>
      </c>
      <c r="E88" s="2">
        <f>D88*1000000/'Table 1'!C87</f>
        <v>62229.680304026486</v>
      </c>
      <c r="F88" s="2">
        <f>D88*1000000/'Table 1'!B87</f>
        <v>34703.342414381717</v>
      </c>
      <c r="G88" s="2">
        <v>38756</v>
      </c>
      <c r="H88" s="2">
        <f t="shared" si="8"/>
        <v>37984.097116152254</v>
      </c>
      <c r="I88" s="2">
        <f>H88*1000000/'Table 1'!B87</f>
        <v>9337.7494262629061</v>
      </c>
      <c r="J88" s="2">
        <v>53034</v>
      </c>
      <c r="K88" s="2">
        <f t="shared" si="9"/>
        <v>51977.722325782299</v>
      </c>
      <c r="L88" s="2">
        <f>K88*1000000/'Table 1'!B87</f>
        <v>12777.846090216406</v>
      </c>
      <c r="M88" s="2">
        <f>'Table 1'!G87</f>
        <v>235825</v>
      </c>
      <c r="N88" s="2">
        <f t="shared" si="10"/>
        <v>231128.07571515653</v>
      </c>
      <c r="O88" s="2">
        <f>N88*1000000/'Table 1'!B87</f>
        <v>56818.937930861037</v>
      </c>
      <c r="P88" s="2">
        <f t="shared" si="11"/>
        <v>62229.680304026486</v>
      </c>
      <c r="Q88" s="2">
        <f t="shared" si="12"/>
        <v>56818.937930861037</v>
      </c>
      <c r="R88" s="3">
        <f t="shared" si="13"/>
        <v>1.0952277985158645</v>
      </c>
    </row>
    <row r="89" spans="1:18" ht="15.75" thickBot="1" x14ac:dyDescent="0.3">
      <c r="A89" s="1">
        <v>2022</v>
      </c>
      <c r="B89" s="257">
        <v>1069.4774572385093</v>
      </c>
      <c r="C89" s="2">
        <f>'Table 1'!I88</f>
        <v>158502</v>
      </c>
      <c r="D89" s="2">
        <f t="shared" si="7"/>
        <v>148205.08737908973</v>
      </c>
      <c r="E89" s="2">
        <f>D89*1000000/'Table 1'!C88</f>
        <v>63493.615425324329</v>
      </c>
      <c r="F89" s="2">
        <f>D89*1000000/'Table 1'!B88</f>
        <v>36303.421364660426</v>
      </c>
      <c r="G89" s="2">
        <v>41136</v>
      </c>
      <c r="H89" s="2">
        <f t="shared" si="8"/>
        <v>38463.643830527282</v>
      </c>
      <c r="I89" s="2">
        <f>H89*1000000/'Table 1'!B88</f>
        <v>9421.8214360492075</v>
      </c>
      <c r="J89" s="2">
        <v>59691</v>
      </c>
      <c r="K89" s="2">
        <f t="shared" si="9"/>
        <v>55813.238134189131</v>
      </c>
      <c r="L89" s="2">
        <f>K89*1000000/'Table 1'!B88</f>
        <v>13671.673068339489</v>
      </c>
      <c r="M89" s="2">
        <f>'Table 1'!G88</f>
        <v>259329</v>
      </c>
      <c r="N89" s="2">
        <f t="shared" si="10"/>
        <v>242481.96934380615</v>
      </c>
      <c r="O89" s="2">
        <f>N89*1000000/'Table 1'!B88</f>
        <v>59396.915869049124</v>
      </c>
      <c r="P89" s="2">
        <f t="shared" si="11"/>
        <v>63493.615425324329</v>
      </c>
      <c r="Q89" s="2">
        <f t="shared" si="12"/>
        <v>59396.915869049124</v>
      </c>
      <c r="R89" s="3">
        <f t="shared" si="13"/>
        <v>1.0689715870990186</v>
      </c>
    </row>
    <row r="90" spans="1:18" ht="15.75" thickBot="1" x14ac:dyDescent="0.3">
      <c r="A90" s="1">
        <v>2023</v>
      </c>
      <c r="B90" s="257">
        <v>1126.1548340046052</v>
      </c>
      <c r="C90" s="2">
        <f>'Table 1'!I89</f>
        <v>173313</v>
      </c>
      <c r="D90" s="2">
        <f t="shared" si="7"/>
        <v>153898.02073991828</v>
      </c>
      <c r="E90" s="2">
        <f>D90*1000000/'Table 1'!C89</f>
        <v>64297.424870518487</v>
      </c>
      <c r="F90" s="2">
        <f>D90*1000000/'Table 1'!B89</f>
        <v>37454.79830122862</v>
      </c>
      <c r="G90" s="2">
        <v>39819</v>
      </c>
      <c r="H90" s="2">
        <f t="shared" si="8"/>
        <v>35358.370623339317</v>
      </c>
      <c r="I90" s="2">
        <f>H90*1000000/'Table 1'!B89</f>
        <v>8605.3130091604362</v>
      </c>
      <c r="J90" s="2">
        <v>61790</v>
      </c>
      <c r="K90" s="2">
        <f t="shared" si="9"/>
        <v>54868.121269146293</v>
      </c>
      <c r="L90" s="2">
        <f>K90*1000000/'Table 1'!B89</f>
        <v>13353.481775936696</v>
      </c>
      <c r="M90" s="2">
        <f>'Table 1'!G89</f>
        <v>274922</v>
      </c>
      <c r="N90" s="2">
        <f t="shared" si="10"/>
        <v>244124.5126324039</v>
      </c>
      <c r="O90" s="2">
        <f>N90*1000000/'Table 1'!B89</f>
        <v>59413.59308632576</v>
      </c>
      <c r="P90" s="2">
        <f t="shared" si="11"/>
        <v>64297.424870518487</v>
      </c>
      <c r="Q90" s="2">
        <f t="shared" si="12"/>
        <v>59413.59308632576</v>
      </c>
      <c r="R90" s="3">
        <f t="shared" si="13"/>
        <v>1.0822005795390408</v>
      </c>
    </row>
    <row r="92" spans="1:18" x14ac:dyDescent="0.25">
      <c r="E92" s="250"/>
      <c r="F92" s="250"/>
    </row>
  </sheetData>
  <mergeCells count="6">
    <mergeCell ref="A1:R1"/>
    <mergeCell ref="C3:F3"/>
    <mergeCell ref="G3:I3"/>
    <mergeCell ref="J3:L3"/>
    <mergeCell ref="M3:O3"/>
    <mergeCell ref="P3:R3"/>
  </mergeCells>
  <hyperlinks>
    <hyperlink ref="A2" location="SourcesTable2" display="Click for table sources" xr:uid="{FACC7CB3-F56A-410B-A997-4F5A5A7910D8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3074" r:id="rId4">
          <objectPr defaultSize="0" r:id="rId5">
            <anchor moveWithCells="1">
              <from>
                <xdr:col>1</xdr:col>
                <xdr:colOff>200025</xdr:colOff>
                <xdr:row>92</xdr:row>
                <xdr:rowOff>66675</xdr:rowOff>
              </from>
              <to>
                <xdr:col>19</xdr:col>
                <xdr:colOff>523875</xdr:colOff>
                <xdr:row>130</xdr:row>
                <xdr:rowOff>171450</xdr:rowOff>
              </to>
            </anchor>
          </objectPr>
        </oleObject>
      </mc:Choice>
      <mc:Fallback>
        <oleObject progId="Word.Document.12" shapeId="3074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84027-5174-4339-9640-9DEC0EF2EEC2}">
  <dimension ref="A1:AA54"/>
  <sheetViews>
    <sheetView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N33" sqref="N33"/>
    </sheetView>
  </sheetViews>
  <sheetFormatPr defaultRowHeight="15" x14ac:dyDescent="0.25"/>
  <cols>
    <col min="12" max="12" width="10.28515625" customWidth="1"/>
    <col min="13" max="13" width="10.7109375" customWidth="1"/>
    <col min="27" max="27" width="10.42578125" customWidth="1"/>
  </cols>
  <sheetData>
    <row r="1" spans="1:27" ht="15.75" x14ac:dyDescent="0.25">
      <c r="A1" s="300" t="s">
        <v>196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4" t="s">
        <v>197</v>
      </c>
      <c r="R1" s="304"/>
      <c r="S1" s="304"/>
      <c r="T1" s="304"/>
      <c r="U1" s="304"/>
      <c r="V1" s="304"/>
      <c r="W1" s="304"/>
      <c r="X1" s="304"/>
      <c r="Y1" s="304"/>
      <c r="Z1" s="304"/>
      <c r="AA1" s="304"/>
    </row>
    <row r="2" spans="1:27" ht="15.75" thickBot="1" x14ac:dyDescent="0.3">
      <c r="A2" s="251" t="s">
        <v>53</v>
      </c>
    </row>
    <row r="3" spans="1:27" ht="15.75" thickBot="1" x14ac:dyDescent="0.3">
      <c r="A3" s="258"/>
      <c r="B3" s="259">
        <v>1</v>
      </c>
      <c r="C3" s="259">
        <v>2</v>
      </c>
      <c r="D3" s="259">
        <v>3</v>
      </c>
      <c r="E3" s="259">
        <v>4</v>
      </c>
      <c r="F3" s="259">
        <v>5</v>
      </c>
      <c r="G3" s="259">
        <v>6</v>
      </c>
      <c r="H3" s="259">
        <v>7</v>
      </c>
      <c r="I3" s="259">
        <v>8</v>
      </c>
      <c r="J3" s="259">
        <v>9</v>
      </c>
      <c r="K3" s="259">
        <v>10</v>
      </c>
      <c r="L3" s="259">
        <v>11</v>
      </c>
      <c r="M3" s="259">
        <v>12</v>
      </c>
      <c r="N3" s="259">
        <v>13</v>
      </c>
      <c r="O3" s="259">
        <v>14</v>
      </c>
      <c r="P3" s="259">
        <v>15</v>
      </c>
      <c r="Q3" s="258"/>
      <c r="R3" s="259">
        <v>16</v>
      </c>
      <c r="S3" s="259">
        <v>17</v>
      </c>
      <c r="T3" s="259">
        <v>18</v>
      </c>
      <c r="U3" s="259">
        <v>19</v>
      </c>
      <c r="V3" s="259">
        <v>20</v>
      </c>
      <c r="W3" s="259">
        <v>21</v>
      </c>
      <c r="X3" s="259">
        <v>22</v>
      </c>
      <c r="Y3" s="259">
        <v>23</v>
      </c>
      <c r="Z3" s="259">
        <v>24</v>
      </c>
      <c r="AA3" s="259">
        <v>25</v>
      </c>
    </row>
    <row r="4" spans="1:27" ht="60" customHeight="1" thickTop="1" thickBot="1" x14ac:dyDescent="0.3">
      <c r="A4" s="260" t="s">
        <v>21</v>
      </c>
      <c r="B4" s="261" t="s">
        <v>22</v>
      </c>
      <c r="C4" s="261" t="s">
        <v>75</v>
      </c>
      <c r="D4" s="261" t="s">
        <v>76</v>
      </c>
      <c r="E4" s="262" t="s">
        <v>33</v>
      </c>
      <c r="F4" s="262" t="s">
        <v>34</v>
      </c>
      <c r="G4" s="261" t="s">
        <v>0</v>
      </c>
      <c r="H4" s="261" t="s">
        <v>77</v>
      </c>
      <c r="I4" s="261" t="s">
        <v>78</v>
      </c>
      <c r="J4" s="262" t="s">
        <v>35</v>
      </c>
      <c r="K4" s="262" t="s">
        <v>36</v>
      </c>
      <c r="L4" s="262" t="s">
        <v>37</v>
      </c>
      <c r="M4" s="262" t="s">
        <v>38</v>
      </c>
      <c r="N4" s="261" t="s">
        <v>210</v>
      </c>
      <c r="O4" s="262" t="s">
        <v>39</v>
      </c>
      <c r="P4" s="262" t="s">
        <v>40</v>
      </c>
      <c r="Q4" s="263"/>
      <c r="R4" s="262" t="s">
        <v>23</v>
      </c>
      <c r="S4" s="262" t="s">
        <v>24</v>
      </c>
      <c r="T4" s="262" t="s">
        <v>25</v>
      </c>
      <c r="U4" s="262" t="s">
        <v>26</v>
      </c>
      <c r="V4" s="262" t="s">
        <v>27</v>
      </c>
      <c r="W4" s="262" t="s">
        <v>28</v>
      </c>
      <c r="X4" s="262" t="s">
        <v>29</v>
      </c>
      <c r="Y4" s="262" t="s">
        <v>30</v>
      </c>
      <c r="Z4" s="262" t="s">
        <v>31</v>
      </c>
      <c r="AA4" s="264" t="s">
        <v>32</v>
      </c>
    </row>
    <row r="5" spans="1:27" ht="16.5" thickTop="1" thickBot="1" x14ac:dyDescent="0.3">
      <c r="A5" s="265">
        <v>1974</v>
      </c>
      <c r="B5" s="2">
        <f>'Table 1'!I40</f>
        <v>4481</v>
      </c>
      <c r="C5" s="266">
        <v>0.74841627798620958</v>
      </c>
      <c r="D5" s="266">
        <v>0.25158372201379042</v>
      </c>
      <c r="E5" s="2">
        <f>$B5*C5</f>
        <v>3353.6533416562052</v>
      </c>
      <c r="F5" s="2">
        <f>$B5*D5</f>
        <v>1127.3466583437948</v>
      </c>
      <c r="G5" s="2">
        <f>'Table 1'!C40</f>
        <v>1209935.0950590102</v>
      </c>
      <c r="H5" s="266">
        <v>0.63109992978308604</v>
      </c>
      <c r="I5" s="266">
        <v>0.3689000702169139</v>
      </c>
      <c r="J5" s="2">
        <f t="shared" ref="J5:K7" si="0">H5*$G5</f>
        <v>763589.95353383292</v>
      </c>
      <c r="K5" s="2">
        <f t="shared" si="0"/>
        <v>446345.14152517729</v>
      </c>
      <c r="L5" s="2">
        <f>E5*1000000/J5</f>
        <v>4391.955821492631</v>
      </c>
      <c r="M5" s="2">
        <f>F5*1000000/K5</f>
        <v>2525.7285303736276</v>
      </c>
      <c r="N5" s="2">
        <f>'Table 1'!H40</f>
        <v>3462.8962994029716</v>
      </c>
      <c r="O5" s="3">
        <f>L5/$N5</f>
        <v>1.2682897325714997</v>
      </c>
      <c r="P5" s="3">
        <f>M5/$N5</f>
        <v>0.72936880345192012</v>
      </c>
      <c r="Q5" s="265">
        <v>1974</v>
      </c>
      <c r="R5" s="2">
        <v>13609</v>
      </c>
      <c r="S5" s="2">
        <v>7995.5</v>
      </c>
      <c r="T5" s="2">
        <v>5614</v>
      </c>
      <c r="U5" s="2">
        <f>J5+S5</f>
        <v>771585.45353383292</v>
      </c>
      <c r="V5" s="2">
        <f>K5+T5</f>
        <v>451959.14152517729</v>
      </c>
      <c r="W5" s="2">
        <f>G5+R5</f>
        <v>1223544.0950590102</v>
      </c>
      <c r="X5" s="3">
        <f>(E5*1000000/U5)/$N5</f>
        <v>1.2551471694110203</v>
      </c>
      <c r="Y5" s="3">
        <f>(F5*1000000/V5)/$N5</f>
        <v>0.72030896576667891</v>
      </c>
      <c r="Z5" s="3">
        <f>'Table 1'!Q40</f>
        <v>1.0575863387253706</v>
      </c>
      <c r="AA5" s="3">
        <f>1-M5/L5</f>
        <v>0.42491941334800487</v>
      </c>
    </row>
    <row r="6" spans="1:27" ht="15.75" thickBot="1" x14ac:dyDescent="0.3">
      <c r="A6" s="265">
        <v>1975</v>
      </c>
      <c r="B6" s="2">
        <f>'Table 1'!I41</f>
        <v>5397</v>
      </c>
      <c r="C6" s="266">
        <v>0.73741015378220909</v>
      </c>
      <c r="D6" s="266">
        <v>0.26258984621779075</v>
      </c>
      <c r="E6" s="2">
        <f>$B6*C6</f>
        <v>3979.8025999625825</v>
      </c>
      <c r="F6" s="2">
        <f>$B6*D6</f>
        <v>1417.1974000374166</v>
      </c>
      <c r="G6" s="2">
        <f>'Table 1'!C41</f>
        <v>1230099.723777239</v>
      </c>
      <c r="H6" s="266">
        <v>0.62341181635718623</v>
      </c>
      <c r="I6" s="266">
        <v>0.37658818364281371</v>
      </c>
      <c r="J6" s="2">
        <f t="shared" si="0"/>
        <v>766858.70310044161</v>
      </c>
      <c r="K6" s="2">
        <f t="shared" si="0"/>
        <v>463241.02067679731</v>
      </c>
      <c r="L6" s="2">
        <f t="shared" ref="L6:L17" si="1">E6*1000000/J6</f>
        <v>5189.7469297434782</v>
      </c>
      <c r="M6" s="2">
        <f t="shared" ref="M6:M17" si="2">F6*1000000/K6</f>
        <v>3059.3089488639944</v>
      </c>
      <c r="N6" s="2">
        <f>'Table 1'!H41</f>
        <v>3663.0774971273408</v>
      </c>
      <c r="O6" s="3">
        <f t="shared" ref="O6:O54" si="3">L6/$N6</f>
        <v>1.4167723543423207</v>
      </c>
      <c r="P6" s="3">
        <f t="shared" ref="P6:P54" si="4">M6/$N6</f>
        <v>0.8351745086646859</v>
      </c>
      <c r="Q6" s="265">
        <v>1975</v>
      </c>
      <c r="R6" s="2">
        <v>13991.5</v>
      </c>
      <c r="S6" s="2">
        <v>8306.5</v>
      </c>
      <c r="T6" s="2">
        <v>5685</v>
      </c>
      <c r="U6" s="2">
        <f t="shared" ref="U6:U17" si="5">J6+S6</f>
        <v>775165.20310044161</v>
      </c>
      <c r="V6" s="2">
        <f t="shared" ref="V6:V17" si="6">K6+T6</f>
        <v>468926.02067679731</v>
      </c>
      <c r="W6" s="2">
        <f t="shared" ref="W6:W17" si="7">G6+R6</f>
        <v>1244091.223777239</v>
      </c>
      <c r="X6" s="3">
        <f t="shared" ref="X6:X54" si="8">(E6*1000000/U6)/$N6</f>
        <v>1.4015905330811571</v>
      </c>
      <c r="Y6" s="3">
        <f t="shared" ref="Y6:Y54" si="9">(F6*1000000/V6)/$N6</f>
        <v>0.82504931434318929</v>
      </c>
      <c r="Z6" s="3">
        <f>'Table 1'!Q41</f>
        <v>1.1842791540665949</v>
      </c>
      <c r="AA6" s="3">
        <f t="shared" ref="AA6:AA54" si="10">1-M6/L6</f>
        <v>0.41050903054049082</v>
      </c>
    </row>
    <row r="7" spans="1:27" ht="15.75" thickBot="1" x14ac:dyDescent="0.3">
      <c r="A7" s="265">
        <v>1976</v>
      </c>
      <c r="B7" s="2">
        <f>'Table 1'!I42</f>
        <v>6230</v>
      </c>
      <c r="C7" s="266">
        <v>0.72776362765825697</v>
      </c>
      <c r="D7" s="266">
        <v>0.27223637234174308</v>
      </c>
      <c r="E7" s="2">
        <f t="shared" ref="E7:E54" si="11">$B7*C7</f>
        <v>4533.9674003109412</v>
      </c>
      <c r="F7" s="2">
        <f t="shared" ref="F7:F54" si="12">$B7*D7</f>
        <v>1696.0325996890595</v>
      </c>
      <c r="G7" s="2">
        <f>'Table 1'!C42</f>
        <v>1246991.7190741552</v>
      </c>
      <c r="H7" s="266">
        <v>0.62078804616189476</v>
      </c>
      <c r="I7" s="266">
        <v>0.37921195383810519</v>
      </c>
      <c r="J7" s="2">
        <f t="shared" si="0"/>
        <v>774117.55286410719</v>
      </c>
      <c r="K7" s="2">
        <f t="shared" si="0"/>
        <v>472874.16621004796</v>
      </c>
      <c r="L7" s="2">
        <f t="shared" si="1"/>
        <v>5856.9494820728587</v>
      </c>
      <c r="M7" s="2">
        <f t="shared" si="2"/>
        <v>3586.6467675370782</v>
      </c>
      <c r="N7" s="2">
        <f>'Table 1'!H42</f>
        <v>3899.3581060562501</v>
      </c>
      <c r="O7" s="3">
        <f t="shared" si="3"/>
        <v>1.5020291347378931</v>
      </c>
      <c r="P7" s="3">
        <f t="shared" si="4"/>
        <v>0.91980440626022852</v>
      </c>
      <c r="Q7" s="265">
        <v>1976</v>
      </c>
      <c r="R7" s="2">
        <v>16001.5</v>
      </c>
      <c r="S7" s="2">
        <v>9679</v>
      </c>
      <c r="T7" s="2">
        <v>6322.75</v>
      </c>
      <c r="U7" s="2">
        <f t="shared" si="5"/>
        <v>783796.55286410719</v>
      </c>
      <c r="V7" s="2">
        <f t="shared" si="6"/>
        <v>479196.91621004796</v>
      </c>
      <c r="W7" s="2">
        <f t="shared" si="7"/>
        <v>1262993.2190741552</v>
      </c>
      <c r="X7" s="3">
        <f t="shared" si="8"/>
        <v>1.4834807755469737</v>
      </c>
      <c r="Y7" s="3">
        <f t="shared" si="9"/>
        <v>0.90766807333956201</v>
      </c>
      <c r="Z7" s="3">
        <f>'Table 1'!Q42</f>
        <v>1.2650098477739464</v>
      </c>
      <c r="AA7" s="3">
        <f t="shared" si="10"/>
        <v>0.38762545613288912</v>
      </c>
    </row>
    <row r="8" spans="1:27" ht="15.75" thickBot="1" x14ac:dyDescent="0.3">
      <c r="A8" s="265">
        <v>1977</v>
      </c>
      <c r="B8" s="2">
        <f>'Table 1'!I43</f>
        <v>7015</v>
      </c>
      <c r="C8" s="266">
        <v>0.71877074232571736</v>
      </c>
      <c r="D8" s="266">
        <v>0.28122925767428281</v>
      </c>
      <c r="E8" s="2">
        <f t="shared" si="11"/>
        <v>5042.1767574149071</v>
      </c>
      <c r="F8" s="2">
        <f t="shared" si="12"/>
        <v>1972.8232425850938</v>
      </c>
      <c r="G8" s="2">
        <f>'Table 1'!C43</f>
        <v>1263467.5832024352</v>
      </c>
      <c r="H8" s="266">
        <v>0.6139665644461384</v>
      </c>
      <c r="I8" s="266">
        <v>0.3860334355538616</v>
      </c>
      <c r="J8" s="2">
        <f t="shared" ref="J8:J15" si="13">H8*$G8</f>
        <v>775726.85134786461</v>
      </c>
      <c r="K8" s="2">
        <f t="shared" ref="K8:K15" si="14">I8*$G8</f>
        <v>487740.73185457051</v>
      </c>
      <c r="L8" s="2">
        <f t="shared" si="1"/>
        <v>6499.9384108644308</v>
      </c>
      <c r="M8" s="2">
        <f t="shared" si="2"/>
        <v>4044.8195398479243</v>
      </c>
      <c r="N8" s="2">
        <f>'Table 1'!H43</f>
        <v>4660.5786371800968</v>
      </c>
      <c r="O8" s="3">
        <f t="shared" si="3"/>
        <v>1.3946633920111788</v>
      </c>
      <c r="P8" s="3">
        <f t="shared" si="4"/>
        <v>0.86787926022320261</v>
      </c>
      <c r="Q8" s="265">
        <v>1977</v>
      </c>
      <c r="R8" s="2">
        <v>13164.25</v>
      </c>
      <c r="S8" s="2">
        <v>8019.5</v>
      </c>
      <c r="T8" s="2">
        <v>5145</v>
      </c>
      <c r="U8" s="2">
        <f t="shared" si="5"/>
        <v>783746.35134786461</v>
      </c>
      <c r="V8" s="2">
        <f t="shared" si="6"/>
        <v>492885.73185457051</v>
      </c>
      <c r="W8" s="2">
        <f t="shared" si="7"/>
        <v>1276631.8332024352</v>
      </c>
      <c r="X8" s="3">
        <f t="shared" si="8"/>
        <v>1.380392827238534</v>
      </c>
      <c r="Y8" s="3">
        <f t="shared" si="9"/>
        <v>0.85881988092843775</v>
      </c>
      <c r="Z8" s="3">
        <f>'Table 1'!Q43</f>
        <v>1.179022697203068</v>
      </c>
      <c r="AA8" s="3">
        <f t="shared" si="10"/>
        <v>0.37771417447784694</v>
      </c>
    </row>
    <row r="9" spans="1:27" ht="15.75" thickBot="1" x14ac:dyDescent="0.3">
      <c r="A9" s="265">
        <v>1978</v>
      </c>
      <c r="B9" s="2">
        <f>'Table 1'!I44</f>
        <v>8050</v>
      </c>
      <c r="C9" s="266">
        <v>0.71643742642109809</v>
      </c>
      <c r="D9" s="266">
        <v>0.28356257357890191</v>
      </c>
      <c r="E9" s="2">
        <f t="shared" si="11"/>
        <v>5767.3212826898398</v>
      </c>
      <c r="F9" s="2">
        <f t="shared" si="12"/>
        <v>2282.6787173101602</v>
      </c>
      <c r="G9" s="2">
        <f>'Table 1'!C44</f>
        <v>1264151.9818797885</v>
      </c>
      <c r="H9" s="266">
        <v>0.609856641050051</v>
      </c>
      <c r="I9" s="266">
        <v>0.390143358949949</v>
      </c>
      <c r="J9" s="2">
        <f t="shared" si="13"/>
        <v>770951.48144597269</v>
      </c>
      <c r="K9" s="2">
        <f t="shared" si="14"/>
        <v>493200.50043381576</v>
      </c>
      <c r="L9" s="2">
        <f t="shared" si="1"/>
        <v>7480.7837088176166</v>
      </c>
      <c r="M9" s="2">
        <f t="shared" si="2"/>
        <v>4628.2976503517975</v>
      </c>
      <c r="N9" s="2">
        <f>'Table 1'!H44</f>
        <v>5071.1172735259679</v>
      </c>
      <c r="O9" s="3">
        <f t="shared" si="3"/>
        <v>1.4751746617794539</v>
      </c>
      <c r="P9" s="3">
        <f t="shared" si="4"/>
        <v>0.91267809453235615</v>
      </c>
      <c r="Q9" s="265">
        <v>1978</v>
      </c>
      <c r="R9" s="2">
        <v>14735.25</v>
      </c>
      <c r="S9" s="2">
        <v>9436.25</v>
      </c>
      <c r="T9" s="2">
        <v>5299.25</v>
      </c>
      <c r="U9" s="2">
        <f t="shared" si="5"/>
        <v>780387.73144597269</v>
      </c>
      <c r="V9" s="2">
        <f t="shared" si="6"/>
        <v>498499.75043381576</v>
      </c>
      <c r="W9" s="2">
        <f t="shared" si="7"/>
        <v>1278887.2318797885</v>
      </c>
      <c r="X9" s="3">
        <f t="shared" si="8"/>
        <v>1.4573372248986562</v>
      </c>
      <c r="Y9" s="3">
        <f t="shared" si="9"/>
        <v>0.90297596451475493</v>
      </c>
      <c r="Z9" s="3">
        <f>'Table 1'!Q44</f>
        <v>1.2412520387082762</v>
      </c>
      <c r="AA9" s="3">
        <f t="shared" si="10"/>
        <v>0.38130845236222877</v>
      </c>
    </row>
    <row r="10" spans="1:27" ht="15.75" thickBot="1" x14ac:dyDescent="0.3">
      <c r="A10" s="265">
        <v>1979</v>
      </c>
      <c r="B10" s="2">
        <f>'Table 1'!I45</f>
        <v>9352</v>
      </c>
      <c r="C10" s="266">
        <v>0.71087443321672972</v>
      </c>
      <c r="D10" s="266">
        <v>0.28912556678327039</v>
      </c>
      <c r="E10" s="2">
        <f t="shared" si="11"/>
        <v>6648.0976994428565</v>
      </c>
      <c r="F10" s="2">
        <f t="shared" si="12"/>
        <v>2703.9023005571448</v>
      </c>
      <c r="G10" s="2">
        <f>'Table 1'!C45</f>
        <v>1287096.0825862631</v>
      </c>
      <c r="H10" s="266">
        <v>0.60302702328707547</v>
      </c>
      <c r="I10" s="266">
        <v>0.39697297671292453</v>
      </c>
      <c r="J10" s="2">
        <f t="shared" si="13"/>
        <v>776153.7193664501</v>
      </c>
      <c r="K10" s="2">
        <f t="shared" si="14"/>
        <v>510942.36321981298</v>
      </c>
      <c r="L10" s="2">
        <f t="shared" si="1"/>
        <v>8565.4394658695837</v>
      </c>
      <c r="M10" s="2">
        <f t="shared" si="2"/>
        <v>5291.9908294898933</v>
      </c>
      <c r="N10" s="2">
        <f>'Table 1'!H45</f>
        <v>5786.4148448988071</v>
      </c>
      <c r="O10" s="3">
        <f t="shared" si="3"/>
        <v>1.4802670903246267</v>
      </c>
      <c r="P10" s="3">
        <f t="shared" si="4"/>
        <v>0.91455434346453945</v>
      </c>
      <c r="Q10" s="265">
        <v>1979</v>
      </c>
      <c r="R10" s="2">
        <v>21924.5</v>
      </c>
      <c r="S10" s="2">
        <v>14051.75</v>
      </c>
      <c r="T10" s="2">
        <v>7872</v>
      </c>
      <c r="U10" s="2">
        <f t="shared" si="5"/>
        <v>790205.4693664501</v>
      </c>
      <c r="V10" s="2">
        <f t="shared" si="6"/>
        <v>518814.36321981298</v>
      </c>
      <c r="W10" s="2">
        <f t="shared" si="7"/>
        <v>1309020.5825862631</v>
      </c>
      <c r="X10" s="3">
        <f t="shared" si="8"/>
        <v>1.4539443883277072</v>
      </c>
      <c r="Y10" s="3">
        <f t="shared" si="9"/>
        <v>0.90067775811506523</v>
      </c>
      <c r="Z10" s="3">
        <f>'Table 1'!Q45</f>
        <v>1.2346630655423039</v>
      </c>
      <c r="AA10" s="3">
        <f t="shared" si="10"/>
        <v>0.38216937372837556</v>
      </c>
    </row>
    <row r="11" spans="1:27" ht="15.75" thickBot="1" x14ac:dyDescent="0.3">
      <c r="A11" s="265">
        <v>1980</v>
      </c>
      <c r="B11" s="2">
        <f>'Table 1'!I46</f>
        <v>10906</v>
      </c>
      <c r="C11" s="266">
        <v>0.70533368464763957</v>
      </c>
      <c r="D11" s="266">
        <v>0.29466631535236032</v>
      </c>
      <c r="E11" s="2">
        <f t="shared" si="11"/>
        <v>7692.3691647671567</v>
      </c>
      <c r="F11" s="2">
        <f t="shared" si="12"/>
        <v>3213.6308352328415</v>
      </c>
      <c r="G11" s="2">
        <f>'Table 1'!C46</f>
        <v>1310767.4537646866</v>
      </c>
      <c r="H11" s="266">
        <v>0.59574436930615993</v>
      </c>
      <c r="I11" s="266">
        <v>0.40425563069384007</v>
      </c>
      <c r="J11" s="2">
        <f t="shared" si="13"/>
        <v>780882.33005008439</v>
      </c>
      <c r="K11" s="2">
        <f t="shared" si="14"/>
        <v>529885.1237146022</v>
      </c>
      <c r="L11" s="2">
        <f t="shared" si="1"/>
        <v>9850.8685223723551</v>
      </c>
      <c r="M11" s="2">
        <f t="shared" si="2"/>
        <v>6064.7689308668214</v>
      </c>
      <c r="N11" s="2">
        <f>'Table 1'!H46</f>
        <v>6655.504030169639</v>
      </c>
      <c r="O11" s="3">
        <f t="shared" si="3"/>
        <v>1.4801085654396744</v>
      </c>
      <c r="P11" s="3">
        <f t="shared" si="4"/>
        <v>0.91124111763361659</v>
      </c>
      <c r="Q11" s="265">
        <v>1980</v>
      </c>
      <c r="R11" s="2">
        <v>20168.25</v>
      </c>
      <c r="S11" s="2">
        <v>13672.5</v>
      </c>
      <c r="T11" s="2">
        <v>6495.75</v>
      </c>
      <c r="U11" s="2">
        <f t="shared" si="5"/>
        <v>794554.83005008439</v>
      </c>
      <c r="V11" s="2">
        <f t="shared" si="6"/>
        <v>536380.8737146022</v>
      </c>
      <c r="W11" s="2">
        <f t="shared" si="7"/>
        <v>1330935.7037646866</v>
      </c>
      <c r="X11" s="3">
        <f t="shared" si="8"/>
        <v>1.4546392289060353</v>
      </c>
      <c r="Y11" s="3">
        <f t="shared" si="9"/>
        <v>0.9002056859470311</v>
      </c>
      <c r="Z11" s="3">
        <f>'Table 1'!Q46</f>
        <v>1.2311967685769285</v>
      </c>
      <c r="AA11" s="3">
        <f t="shared" si="10"/>
        <v>0.3843417037702721</v>
      </c>
    </row>
    <row r="12" spans="1:27" ht="15.75" thickBot="1" x14ac:dyDescent="0.3">
      <c r="A12" s="265">
        <v>1981</v>
      </c>
      <c r="B12" s="2">
        <f>'Table 1'!I47</f>
        <v>12979</v>
      </c>
      <c r="C12" s="266">
        <v>0.70346502878954087</v>
      </c>
      <c r="D12" s="266">
        <v>0.29653497121045913</v>
      </c>
      <c r="E12" s="2">
        <f t="shared" si="11"/>
        <v>9130.2726086594503</v>
      </c>
      <c r="F12" s="2">
        <f t="shared" si="12"/>
        <v>3848.7273913405493</v>
      </c>
      <c r="G12" s="2">
        <f>'Table 1'!C47</f>
        <v>1309918.242373893</v>
      </c>
      <c r="H12" s="266">
        <v>0.59217929932716196</v>
      </c>
      <c r="I12" s="266">
        <v>0.40782070067283804</v>
      </c>
      <c r="J12" s="2">
        <f t="shared" si="13"/>
        <v>775706.46694483946</v>
      </c>
      <c r="K12" s="2">
        <f t="shared" si="14"/>
        <v>534211.77542905358</v>
      </c>
      <c r="L12" s="2">
        <f t="shared" si="1"/>
        <v>11770.267488705498</v>
      </c>
      <c r="M12" s="2">
        <f t="shared" si="2"/>
        <v>7204.4974827622136</v>
      </c>
      <c r="N12" s="2">
        <f>'Table 1'!H47</f>
        <v>7718.6707554433715</v>
      </c>
      <c r="O12" s="3">
        <f t="shared" si="3"/>
        <v>1.5249086094784978</v>
      </c>
      <c r="P12" s="3">
        <f t="shared" si="4"/>
        <v>0.93338577470498374</v>
      </c>
      <c r="Q12" s="265">
        <v>1981</v>
      </c>
      <c r="R12" s="2">
        <v>32286.75</v>
      </c>
      <c r="S12" s="2">
        <v>20837.25</v>
      </c>
      <c r="T12" s="2">
        <v>11449.25</v>
      </c>
      <c r="U12" s="2">
        <f t="shared" si="5"/>
        <v>796543.71694483946</v>
      </c>
      <c r="V12" s="2">
        <f t="shared" si="6"/>
        <v>545661.02542905358</v>
      </c>
      <c r="W12" s="2">
        <f t="shared" si="7"/>
        <v>1342204.992373893</v>
      </c>
      <c r="X12" s="3">
        <f t="shared" si="8"/>
        <v>1.485017638968142</v>
      </c>
      <c r="Y12" s="3">
        <f t="shared" si="9"/>
        <v>0.91380114875036633</v>
      </c>
      <c r="Z12" s="3">
        <f>'Table 1'!Q47</f>
        <v>1.2527945815219366</v>
      </c>
      <c r="AA12" s="3">
        <f t="shared" si="10"/>
        <v>0.38790707265782209</v>
      </c>
    </row>
    <row r="13" spans="1:27" ht="15.75" thickBot="1" x14ac:dyDescent="0.3">
      <c r="A13" s="265">
        <v>1982</v>
      </c>
      <c r="B13" s="2">
        <f>'Table 1'!I48</f>
        <v>15653</v>
      </c>
      <c r="C13" s="266">
        <v>0.70077499707369673</v>
      </c>
      <c r="D13" s="266">
        <v>0.29922500292630327</v>
      </c>
      <c r="E13" s="2">
        <f t="shared" si="11"/>
        <v>10969.231029194574</v>
      </c>
      <c r="F13" s="2">
        <f t="shared" si="12"/>
        <v>4683.7689708054249</v>
      </c>
      <c r="G13" s="2">
        <f>'Table 1'!C48</f>
        <v>1309193.426854976</v>
      </c>
      <c r="H13" s="266">
        <v>0.58792442868682415</v>
      </c>
      <c r="I13" s="266">
        <v>0.4120755713131759</v>
      </c>
      <c r="J13" s="2">
        <f t="shared" si="13"/>
        <v>769706.79752425721</v>
      </c>
      <c r="K13" s="2">
        <f t="shared" si="14"/>
        <v>539486.62933071877</v>
      </c>
      <c r="L13" s="2">
        <f t="shared" si="1"/>
        <v>14251.181182856684</v>
      </c>
      <c r="M13" s="2">
        <f t="shared" si="2"/>
        <v>8681.9000067083362</v>
      </c>
      <c r="N13" s="2">
        <f>'Table 1'!H48</f>
        <v>9332.3583662309229</v>
      </c>
      <c r="O13" s="3">
        <f t="shared" si="3"/>
        <v>1.5270717886728922</v>
      </c>
      <c r="P13" s="3">
        <f t="shared" si="4"/>
        <v>0.93030075207181651</v>
      </c>
      <c r="Q13" s="265">
        <v>1982</v>
      </c>
      <c r="R13" s="2">
        <v>39171</v>
      </c>
      <c r="S13" s="2">
        <v>22924.75</v>
      </c>
      <c r="T13" s="2">
        <v>16246.5</v>
      </c>
      <c r="U13" s="2">
        <f t="shared" si="5"/>
        <v>792631.54752425721</v>
      </c>
      <c r="V13" s="2">
        <f t="shared" si="6"/>
        <v>555733.12933071877</v>
      </c>
      <c r="W13" s="2">
        <f t="shared" si="7"/>
        <v>1348364.426854976</v>
      </c>
      <c r="X13" s="3">
        <f t="shared" si="8"/>
        <v>1.4829053167519552</v>
      </c>
      <c r="Y13" s="3">
        <f t="shared" si="9"/>
        <v>0.90310400893948417</v>
      </c>
      <c r="Z13" s="3">
        <f>'Table 1'!Q48</f>
        <v>1.2439384484210432</v>
      </c>
      <c r="AA13" s="3">
        <f t="shared" si="10"/>
        <v>0.3907943562494216</v>
      </c>
    </row>
    <row r="14" spans="1:27" ht="15.75" thickBot="1" x14ac:dyDescent="0.3">
      <c r="A14" s="265">
        <v>1983</v>
      </c>
      <c r="B14" s="2">
        <f>'Table 1'!I49</f>
        <v>17160</v>
      </c>
      <c r="C14" s="266">
        <v>0.69726782504844231</v>
      </c>
      <c r="D14" s="266">
        <v>0.30273217495155769</v>
      </c>
      <c r="E14" s="2">
        <f t="shared" si="11"/>
        <v>11965.115877831269</v>
      </c>
      <c r="F14" s="2">
        <f t="shared" si="12"/>
        <v>5194.8841221687298</v>
      </c>
      <c r="G14" s="2">
        <f>'Table 1'!C49</f>
        <v>1290267.6149589093</v>
      </c>
      <c r="H14" s="266">
        <v>0.58299859280433575</v>
      </c>
      <c r="I14" s="266">
        <v>0.41700140719566425</v>
      </c>
      <c r="J14" s="2">
        <f t="shared" si="13"/>
        <v>752224.20386205066</v>
      </c>
      <c r="K14" s="2">
        <f t="shared" si="14"/>
        <v>538043.41109685868</v>
      </c>
      <c r="L14" s="2">
        <f t="shared" si="1"/>
        <v>15906.315984516677</v>
      </c>
      <c r="M14" s="2">
        <f t="shared" si="2"/>
        <v>9655.1393717068404</v>
      </c>
      <c r="N14" s="2">
        <f>'Table 1'!H49</f>
        <v>10236.139482042083</v>
      </c>
      <c r="O14" s="3">
        <f t="shared" si="3"/>
        <v>1.5539370103760455</v>
      </c>
      <c r="P14" s="3">
        <f t="shared" si="4"/>
        <v>0.94324030936130476</v>
      </c>
      <c r="Q14" s="265">
        <v>1983</v>
      </c>
      <c r="R14" s="2">
        <v>51394.25</v>
      </c>
      <c r="S14" s="2">
        <v>29201.25</v>
      </c>
      <c r="T14" s="2">
        <v>22193</v>
      </c>
      <c r="U14" s="2">
        <f t="shared" si="5"/>
        <v>781425.45386205066</v>
      </c>
      <c r="V14" s="2">
        <f t="shared" si="6"/>
        <v>560236.41109685868</v>
      </c>
      <c r="W14" s="2">
        <f t="shared" si="7"/>
        <v>1341661.8649589093</v>
      </c>
      <c r="X14" s="3">
        <f t="shared" si="8"/>
        <v>1.4958676156564641</v>
      </c>
      <c r="Y14" s="3">
        <f t="shared" si="9"/>
        <v>0.90587513321241597</v>
      </c>
      <c r="Z14" s="3">
        <f>'Table 1'!Q49</f>
        <v>1.2495050413213107</v>
      </c>
      <c r="AA14" s="3">
        <f t="shared" si="10"/>
        <v>0.39299964988088865</v>
      </c>
    </row>
    <row r="15" spans="1:27" ht="15.75" thickBot="1" x14ac:dyDescent="0.3">
      <c r="A15" s="265">
        <v>1984</v>
      </c>
      <c r="B15" s="2">
        <f>'Table 1'!I50</f>
        <v>17504</v>
      </c>
      <c r="C15" s="266">
        <v>0.69285585066052613</v>
      </c>
      <c r="D15" s="266">
        <v>0.30714414933947376</v>
      </c>
      <c r="E15" s="2">
        <f t="shared" si="11"/>
        <v>12127.748809961849</v>
      </c>
      <c r="F15" s="2">
        <f t="shared" si="12"/>
        <v>5376.2511900381487</v>
      </c>
      <c r="G15" s="2">
        <f>'Table 1'!C50</f>
        <v>1294489.8487146022</v>
      </c>
      <c r="H15" s="266">
        <v>0.5807439333912997</v>
      </c>
      <c r="I15" s="266">
        <v>0.4192560666087003</v>
      </c>
      <c r="J15" s="2">
        <f t="shared" si="13"/>
        <v>751767.12647762662</v>
      </c>
      <c r="K15" s="2">
        <f t="shared" si="14"/>
        <v>542722.72223697556</v>
      </c>
      <c r="L15" s="2">
        <f t="shared" si="1"/>
        <v>16132.321277183146</v>
      </c>
      <c r="M15" s="2">
        <f t="shared" si="2"/>
        <v>9906.0735247614193</v>
      </c>
      <c r="N15" s="2">
        <f>'Table 1'!H50</f>
        <v>11193.174939072234</v>
      </c>
      <c r="O15" s="3">
        <f t="shared" si="3"/>
        <v>1.4412641064752536</v>
      </c>
      <c r="P15" s="3">
        <f t="shared" si="4"/>
        <v>0.88501015830478047</v>
      </c>
      <c r="Q15" s="265">
        <v>1984</v>
      </c>
      <c r="R15" s="2">
        <v>74237.75</v>
      </c>
      <c r="S15" s="2">
        <v>42801.5</v>
      </c>
      <c r="T15" s="2">
        <v>31436</v>
      </c>
      <c r="U15" s="2">
        <f t="shared" si="5"/>
        <v>794568.62647762662</v>
      </c>
      <c r="V15" s="2">
        <f t="shared" si="6"/>
        <v>574158.72223697556</v>
      </c>
      <c r="W15" s="2">
        <f t="shared" si="7"/>
        <v>1368727.5987146022</v>
      </c>
      <c r="X15" s="3">
        <f t="shared" si="8"/>
        <v>1.3636266770605427</v>
      </c>
      <c r="Y15" s="3">
        <f t="shared" si="9"/>
        <v>0.83655460366637791</v>
      </c>
      <c r="Z15" s="3">
        <f>'Table 1'!Q50</f>
        <v>1.1425283596322573</v>
      </c>
      <c r="AA15" s="3">
        <f t="shared" si="10"/>
        <v>0.3859486583141547</v>
      </c>
    </row>
    <row r="16" spans="1:27" ht="15.75" thickBot="1" x14ac:dyDescent="0.3">
      <c r="A16" s="265">
        <v>1985</v>
      </c>
      <c r="B16" s="2">
        <f>'Table 1'!I51</f>
        <v>19168</v>
      </c>
      <c r="C16" s="266">
        <v>0.6860311465835377</v>
      </c>
      <c r="D16" s="266">
        <v>0.31396885341646225</v>
      </c>
      <c r="E16" s="2">
        <f t="shared" si="11"/>
        <v>13149.845017713251</v>
      </c>
      <c r="F16" s="2">
        <f t="shared" si="12"/>
        <v>6018.1549822867482</v>
      </c>
      <c r="G16" s="2">
        <f>'Table 1'!C51</f>
        <v>1335342.8221013469</v>
      </c>
      <c r="H16" s="266">
        <v>0.57202522623456598</v>
      </c>
      <c r="I16" s="266">
        <v>0.42797477376543397</v>
      </c>
      <c r="J16" s="2">
        <f t="shared" ref="J16:K19" si="15">H16*$G16</f>
        <v>763849.77991322672</v>
      </c>
      <c r="K16" s="2">
        <f t="shared" si="15"/>
        <v>571493.04218812007</v>
      </c>
      <c r="L16" s="2">
        <f t="shared" si="1"/>
        <v>17215.223939983425</v>
      </c>
      <c r="M16" s="2">
        <f t="shared" si="2"/>
        <v>10530.583118290588</v>
      </c>
      <c r="N16" s="2">
        <f>'Table 1'!H51</f>
        <v>12287.706791822382</v>
      </c>
      <c r="O16" s="3">
        <f t="shared" si="3"/>
        <v>1.4010119407667154</v>
      </c>
      <c r="P16" s="3">
        <f t="shared" si="4"/>
        <v>0.85700149724428798</v>
      </c>
      <c r="Q16" s="265">
        <v>1985</v>
      </c>
      <c r="R16" s="2">
        <v>64083</v>
      </c>
      <c r="S16" s="2">
        <v>33396</v>
      </c>
      <c r="T16" s="2">
        <v>30687.25</v>
      </c>
      <c r="U16" s="2">
        <f t="shared" si="5"/>
        <v>797245.77991322672</v>
      </c>
      <c r="V16" s="2">
        <f t="shared" si="6"/>
        <v>602180.29218812007</v>
      </c>
      <c r="W16" s="2">
        <f t="shared" si="7"/>
        <v>1399425.8221013469</v>
      </c>
      <c r="X16" s="3">
        <f t="shared" si="8"/>
        <v>1.3423246501561112</v>
      </c>
      <c r="Y16" s="3">
        <f t="shared" si="9"/>
        <v>0.81332849841407384</v>
      </c>
      <c r="Z16" s="3">
        <f>'Table 1'!Q51</f>
        <v>1.1146950633567767</v>
      </c>
      <c r="AA16" s="3">
        <f t="shared" si="10"/>
        <v>0.38829822051674534</v>
      </c>
    </row>
    <row r="17" spans="1:27" ht="15.75" thickBot="1" x14ac:dyDescent="0.3">
      <c r="A17" s="265">
        <v>1986</v>
      </c>
      <c r="B17" s="2">
        <f>'Table 1'!I52</f>
        <v>22583</v>
      </c>
      <c r="C17" s="266">
        <v>0.67883048393013945</v>
      </c>
      <c r="D17" s="266">
        <v>0.32116951606986055</v>
      </c>
      <c r="E17" s="2">
        <f t="shared" si="11"/>
        <v>15330.028818594339</v>
      </c>
      <c r="F17" s="2">
        <f t="shared" si="12"/>
        <v>7252.9711814056609</v>
      </c>
      <c r="G17" s="2">
        <f>'Table 1'!C52</f>
        <v>1339400</v>
      </c>
      <c r="H17" s="266">
        <v>0.56241600716738827</v>
      </c>
      <c r="I17" s="266">
        <v>0.43758399283261162</v>
      </c>
      <c r="J17" s="2">
        <f t="shared" si="15"/>
        <v>753299.99999999988</v>
      </c>
      <c r="K17" s="2">
        <f t="shared" si="15"/>
        <v>586100</v>
      </c>
      <c r="L17" s="2">
        <f t="shared" si="1"/>
        <v>20350.496241330602</v>
      </c>
      <c r="M17" s="2">
        <f t="shared" si="2"/>
        <v>12374.972157320697</v>
      </c>
      <c r="N17" s="2">
        <f>'Table 1'!H52</f>
        <v>13775.820322541083</v>
      </c>
      <c r="O17" s="3">
        <f t="shared" si="3"/>
        <v>1.4772620261336826</v>
      </c>
      <c r="P17" s="3">
        <f t="shared" si="4"/>
        <v>0.89831108910964752</v>
      </c>
      <c r="Q17" s="265">
        <v>1986</v>
      </c>
      <c r="R17" s="2">
        <v>61725</v>
      </c>
      <c r="S17" s="2">
        <v>30845.5</v>
      </c>
      <c r="T17" s="2">
        <v>31267</v>
      </c>
      <c r="U17" s="2">
        <f t="shared" si="5"/>
        <v>784145.49999999988</v>
      </c>
      <c r="V17" s="2">
        <f t="shared" si="6"/>
        <v>617367</v>
      </c>
      <c r="W17" s="2">
        <f t="shared" si="7"/>
        <v>1401125</v>
      </c>
      <c r="X17" s="3">
        <f t="shared" si="8"/>
        <v>1.4191517827833011</v>
      </c>
      <c r="Y17" s="3">
        <f t="shared" si="9"/>
        <v>0.85281547171644168</v>
      </c>
      <c r="Z17" s="3">
        <f>'Table 1'!Q52</f>
        <v>1.1700038280764866</v>
      </c>
      <c r="AA17" s="3">
        <f t="shared" si="10"/>
        <v>0.39190808860041981</v>
      </c>
    </row>
    <row r="18" spans="1:27" ht="15.75" thickBot="1" x14ac:dyDescent="0.3">
      <c r="A18" s="265">
        <v>1987</v>
      </c>
      <c r="B18" s="2">
        <f>'Table 1'!I53</f>
        <v>26992</v>
      </c>
      <c r="C18" s="266">
        <v>0.66672566249278353</v>
      </c>
      <c r="D18" s="266">
        <v>0.33327433750721636</v>
      </c>
      <c r="E18" s="2">
        <f t="shared" si="11"/>
        <v>17996.259082005214</v>
      </c>
      <c r="F18" s="2">
        <f t="shared" si="12"/>
        <v>8995.7409179947845</v>
      </c>
      <c r="G18" s="2">
        <f>'Table 1'!C53</f>
        <v>1322300</v>
      </c>
      <c r="H18" s="266">
        <v>0.55320275277924835</v>
      </c>
      <c r="I18" s="266">
        <v>0.4467972472207517</v>
      </c>
      <c r="J18" s="2">
        <f t="shared" si="15"/>
        <v>731500.00000000012</v>
      </c>
      <c r="K18" s="2">
        <f t="shared" si="15"/>
        <v>590800</v>
      </c>
      <c r="L18" s="2">
        <f>E18*1000000/J18</f>
        <v>24601.857938489695</v>
      </c>
      <c r="M18" s="2">
        <f>F18*1000000/K18</f>
        <v>15226.372576159081</v>
      </c>
      <c r="N18" s="2">
        <f>'Table 1'!H53</f>
        <v>16178.078527461983</v>
      </c>
      <c r="O18" s="3">
        <f t="shared" si="3"/>
        <v>1.5206909706074492</v>
      </c>
      <c r="P18" s="3">
        <f t="shared" si="4"/>
        <v>0.94117311585010555</v>
      </c>
      <c r="Q18" s="265">
        <v>1987</v>
      </c>
      <c r="R18" s="2">
        <v>70100</v>
      </c>
      <c r="S18" s="2">
        <v>36100</v>
      </c>
      <c r="T18" s="2">
        <v>34000</v>
      </c>
      <c r="U18" s="2">
        <f>J18+S18</f>
        <v>767600.00000000012</v>
      </c>
      <c r="V18" s="2">
        <f>K18+T18</f>
        <v>624800</v>
      </c>
      <c r="W18" s="2">
        <f>G18+R18</f>
        <v>1392400</v>
      </c>
      <c r="X18" s="3">
        <f t="shared" si="8"/>
        <v>1.449173325950168</v>
      </c>
      <c r="Y18" s="3">
        <f t="shared" si="9"/>
        <v>0.88995690916171943</v>
      </c>
      <c r="Z18" s="3">
        <f>'Table 1'!Q53</f>
        <v>1.1982408229270265</v>
      </c>
      <c r="AA18" s="3">
        <f t="shared" si="10"/>
        <v>0.38108850907811453</v>
      </c>
    </row>
    <row r="19" spans="1:27" ht="15.75" thickBot="1" x14ac:dyDescent="0.3">
      <c r="A19" s="265">
        <v>1988</v>
      </c>
      <c r="B19" s="2">
        <f>'Table 1'!I54</f>
        <v>30144</v>
      </c>
      <c r="C19" s="266">
        <v>0.65680234121207548</v>
      </c>
      <c r="D19" s="266">
        <v>0.34319765878792452</v>
      </c>
      <c r="E19" s="2">
        <f t="shared" si="11"/>
        <v>19798.649773496803</v>
      </c>
      <c r="F19" s="2">
        <f t="shared" si="12"/>
        <v>10345.350226503197</v>
      </c>
      <c r="G19" s="2">
        <f>'Table 1'!C54</f>
        <v>1319400</v>
      </c>
      <c r="H19" s="266">
        <v>0.54464150371380926</v>
      </c>
      <c r="I19" s="266">
        <v>0.45535849628619063</v>
      </c>
      <c r="J19" s="2">
        <f t="shared" si="15"/>
        <v>718599.99999999988</v>
      </c>
      <c r="K19" s="2">
        <f t="shared" si="15"/>
        <v>600799.99999999988</v>
      </c>
      <c r="L19" s="2">
        <f t="shared" ref="L19:L54" si="16">E19*1000000/J19</f>
        <v>27551.697430415818</v>
      </c>
      <c r="M19" s="2">
        <f t="shared" ref="M19:M54" si="17">F19*1000000/K19</f>
        <v>17219.291322408786</v>
      </c>
      <c r="N19" s="2">
        <f>'Table 1'!H54</f>
        <v>17549.708047315471</v>
      </c>
      <c r="O19" s="3">
        <f t="shared" si="3"/>
        <v>1.5699234059127452</v>
      </c>
      <c r="P19" s="3">
        <f t="shared" si="4"/>
        <v>0.98117252298352464</v>
      </c>
      <c r="Q19" s="265">
        <v>1988</v>
      </c>
      <c r="R19" s="2">
        <v>75100</v>
      </c>
      <c r="S19" s="2">
        <v>42400</v>
      </c>
      <c r="T19" s="2">
        <v>32700.000000000004</v>
      </c>
      <c r="U19" s="2">
        <f>J19+S19</f>
        <v>760999.99999999988</v>
      </c>
      <c r="V19" s="2">
        <f>K19+T19</f>
        <v>633499.99999999988</v>
      </c>
      <c r="W19" s="2">
        <f>G19+R19</f>
        <v>1394500</v>
      </c>
      <c r="X19" s="3">
        <f t="shared" si="8"/>
        <v>1.4824532976201035</v>
      </c>
      <c r="Y19" s="3">
        <f t="shared" si="9"/>
        <v>0.93052636433859759</v>
      </c>
      <c r="Z19" s="3">
        <f>'Table 1'!Q54</f>
        <v>1.2317213419128001</v>
      </c>
      <c r="AA19" s="3">
        <f t="shared" si="10"/>
        <v>0.37501885806137392</v>
      </c>
    </row>
    <row r="20" spans="1:27" ht="15.75" thickBot="1" x14ac:dyDescent="0.3">
      <c r="A20" s="265">
        <v>1989</v>
      </c>
      <c r="B20" s="2">
        <f>'Table 1'!I55</f>
        <v>31508</v>
      </c>
      <c r="C20" s="266">
        <v>0.64841705616895651</v>
      </c>
      <c r="D20" s="266">
        <v>0.35158294383104349</v>
      </c>
      <c r="E20" s="2">
        <f t="shared" si="11"/>
        <v>20430.324605771482</v>
      </c>
      <c r="F20" s="2">
        <f t="shared" si="12"/>
        <v>11077.675394228518</v>
      </c>
      <c r="G20" s="2">
        <f>'Table 1'!C55</f>
        <v>1257400</v>
      </c>
      <c r="H20" s="266">
        <v>0.5380149514871958</v>
      </c>
      <c r="I20" s="266">
        <v>0.46198504851280414</v>
      </c>
      <c r="J20" s="2">
        <v>676500</v>
      </c>
      <c r="K20" s="2">
        <v>580900</v>
      </c>
      <c r="L20" s="2">
        <f t="shared" si="16"/>
        <v>30200.036372167746</v>
      </c>
      <c r="M20" s="2">
        <f t="shared" si="17"/>
        <v>19069.849189582575</v>
      </c>
      <c r="N20" s="2">
        <f>'Table 1'!H55</f>
        <v>18746.990247476573</v>
      </c>
      <c r="O20" s="3">
        <f t="shared" si="3"/>
        <v>1.6109271927653988</v>
      </c>
      <c r="P20" s="3">
        <f t="shared" si="4"/>
        <v>1.0172219080419835</v>
      </c>
      <c r="Q20" s="265">
        <v>1989</v>
      </c>
      <c r="R20" s="2">
        <v>105000</v>
      </c>
      <c r="S20" s="2">
        <v>61000</v>
      </c>
      <c r="T20" s="2">
        <v>44000</v>
      </c>
      <c r="U20" s="2">
        <f t="shared" ref="U20:U52" si="18">J20+S20</f>
        <v>737500</v>
      </c>
      <c r="V20" s="2">
        <f t="shared" ref="V20:V52" si="19">K20+T20</f>
        <v>624900</v>
      </c>
      <c r="W20" s="2">
        <f t="shared" ref="W20:W52" si="20">G20+R20</f>
        <v>1362400</v>
      </c>
      <c r="X20" s="3">
        <f t="shared" si="8"/>
        <v>1.4776844012281929</v>
      </c>
      <c r="Y20" s="3">
        <f t="shared" si="9"/>
        <v>0.94559802589468434</v>
      </c>
      <c r="Z20" s="3">
        <f>'Table 1'!Q55</f>
        <v>1.2336292221721818</v>
      </c>
      <c r="AA20" s="3">
        <f t="shared" si="10"/>
        <v>0.36854880058497919</v>
      </c>
    </row>
    <row r="21" spans="1:27" ht="15.75" thickBot="1" x14ac:dyDescent="0.3">
      <c r="A21" s="265">
        <v>1990</v>
      </c>
      <c r="B21" s="2">
        <f>'Table 1'!I56</f>
        <v>32442</v>
      </c>
      <c r="C21" s="266">
        <v>0.64692423018310286</v>
      </c>
      <c r="D21" s="266">
        <v>0.35307576981689714</v>
      </c>
      <c r="E21" s="2">
        <f t="shared" si="11"/>
        <v>20987.515875600224</v>
      </c>
      <c r="F21" s="2">
        <f t="shared" si="12"/>
        <v>11454.484124399778</v>
      </c>
      <c r="G21" s="2">
        <f>'Table 1'!C56</f>
        <v>1222500</v>
      </c>
      <c r="H21" s="266">
        <v>0.53357873210633944</v>
      </c>
      <c r="I21" s="266">
        <v>0.46642126789366056</v>
      </c>
      <c r="J21" s="2">
        <v>652300</v>
      </c>
      <c r="K21" s="2">
        <v>570200</v>
      </c>
      <c r="L21" s="2">
        <f t="shared" si="16"/>
        <v>32174.637246052771</v>
      </c>
      <c r="M21" s="2">
        <f t="shared" si="17"/>
        <v>20088.537573482601</v>
      </c>
      <c r="N21" s="2">
        <f>'Table 1'!H56</f>
        <v>19181.070907534031</v>
      </c>
      <c r="O21" s="3">
        <f t="shared" si="3"/>
        <v>1.6774161047189011</v>
      </c>
      <c r="P21" s="3">
        <f t="shared" si="4"/>
        <v>1.0473105318427309</v>
      </c>
      <c r="Q21" s="265">
        <v>1990</v>
      </c>
      <c r="R21" s="2">
        <v>120500</v>
      </c>
      <c r="S21" s="2">
        <v>70200</v>
      </c>
      <c r="T21" s="2">
        <v>50300</v>
      </c>
      <c r="U21" s="2">
        <f t="shared" si="18"/>
        <v>722500</v>
      </c>
      <c r="V21" s="2">
        <f t="shared" si="19"/>
        <v>620500</v>
      </c>
      <c r="W21" s="2">
        <f t="shared" si="20"/>
        <v>1343000</v>
      </c>
      <c r="X21" s="3">
        <f t="shared" si="8"/>
        <v>1.5144339447863517</v>
      </c>
      <c r="Y21" s="3">
        <f t="shared" si="9"/>
        <v>0.96241170871349746</v>
      </c>
      <c r="Z21" s="3">
        <f>'Table 1'!Q56</f>
        <v>1.2593856964742103</v>
      </c>
      <c r="AA21" s="3">
        <f t="shared" si="10"/>
        <v>0.37564058858357163</v>
      </c>
    </row>
    <row r="22" spans="1:27" ht="15.75" thickBot="1" x14ac:dyDescent="0.3">
      <c r="A22" s="265">
        <v>1991</v>
      </c>
      <c r="B22" s="2">
        <f>'Table 1'!I57</f>
        <v>32849</v>
      </c>
      <c r="C22" s="266">
        <v>0.6419377560125068</v>
      </c>
      <c r="D22" s="266">
        <v>0.35806224398749331</v>
      </c>
      <c r="E22" s="2">
        <f t="shared" si="11"/>
        <v>21087.013347254837</v>
      </c>
      <c r="F22" s="2">
        <f t="shared" si="12"/>
        <v>11761.986652745169</v>
      </c>
      <c r="G22" s="2">
        <f>'Table 1'!C57</f>
        <v>1226800</v>
      </c>
      <c r="H22" s="266">
        <v>0.52730681447668737</v>
      </c>
      <c r="I22" s="266">
        <v>0.47269318552331269</v>
      </c>
      <c r="J22" s="2">
        <v>646900</v>
      </c>
      <c r="K22" s="2">
        <v>579900</v>
      </c>
      <c r="L22" s="2">
        <f t="shared" si="16"/>
        <v>32597.021714723818</v>
      </c>
      <c r="M22" s="2">
        <f t="shared" si="17"/>
        <v>20282.78436410617</v>
      </c>
      <c r="N22" s="2">
        <f>'Table 1'!H57</f>
        <v>19052.319033567474</v>
      </c>
      <c r="O22" s="3">
        <f t="shared" si="3"/>
        <v>1.7109214714120893</v>
      </c>
      <c r="P22" s="3">
        <f t="shared" si="4"/>
        <v>1.0645834939237997</v>
      </c>
      <c r="Q22" s="265">
        <v>1991</v>
      </c>
      <c r="R22" s="2">
        <v>145100</v>
      </c>
      <c r="S22" s="2">
        <v>86000</v>
      </c>
      <c r="T22" s="2">
        <v>59200</v>
      </c>
      <c r="U22" s="2">
        <f t="shared" si="18"/>
        <v>732900</v>
      </c>
      <c r="V22" s="2">
        <f t="shared" si="19"/>
        <v>639100</v>
      </c>
      <c r="W22" s="2">
        <f t="shared" si="20"/>
        <v>1371900</v>
      </c>
      <c r="X22" s="3">
        <f t="shared" si="8"/>
        <v>1.5101584115929603</v>
      </c>
      <c r="Y22" s="3">
        <f t="shared" si="9"/>
        <v>0.96597084670069067</v>
      </c>
      <c r="Z22" s="3">
        <f>'Table 1'!Q57</f>
        <v>1.2567585596493125</v>
      </c>
      <c r="AA22" s="3">
        <f t="shared" si="10"/>
        <v>0.37777185469233843</v>
      </c>
    </row>
    <row r="23" spans="1:27" ht="15.75" thickBot="1" x14ac:dyDescent="0.3">
      <c r="A23" s="265">
        <v>1992</v>
      </c>
      <c r="B23" s="2">
        <f>'Table 1'!I58</f>
        <v>32534</v>
      </c>
      <c r="C23" s="266">
        <v>0.63537716392386812</v>
      </c>
      <c r="D23" s="266">
        <v>0.36462283607613177</v>
      </c>
      <c r="E23" s="2">
        <f t="shared" si="11"/>
        <v>20671.360651099127</v>
      </c>
      <c r="F23" s="2">
        <f t="shared" si="12"/>
        <v>11862.639348900871</v>
      </c>
      <c r="G23" s="2">
        <f>'Table 1'!C58</f>
        <v>1190700</v>
      </c>
      <c r="H23" s="266">
        <v>0.52338960275468216</v>
      </c>
      <c r="I23" s="266">
        <v>0.47661039724531784</v>
      </c>
      <c r="J23" s="2">
        <v>623200</v>
      </c>
      <c r="K23" s="2">
        <v>567500</v>
      </c>
      <c r="L23" s="2">
        <f t="shared" si="16"/>
        <v>33169.705794446607</v>
      </c>
      <c r="M23" s="2">
        <f t="shared" si="17"/>
        <v>20903.32924916453</v>
      </c>
      <c r="N23" s="2">
        <f>'Table 1'!H58</f>
        <v>18611.752241855538</v>
      </c>
      <c r="O23" s="3">
        <f t="shared" si="3"/>
        <v>1.7821914542711366</v>
      </c>
      <c r="P23" s="3">
        <f t="shared" si="4"/>
        <v>1.1231252693207208</v>
      </c>
      <c r="Q23" s="265">
        <v>1992</v>
      </c>
      <c r="R23" s="2">
        <v>184600</v>
      </c>
      <c r="S23" s="2">
        <v>110900</v>
      </c>
      <c r="T23" s="2">
        <v>73700</v>
      </c>
      <c r="U23" s="2">
        <f t="shared" si="18"/>
        <v>734100</v>
      </c>
      <c r="V23" s="2">
        <f t="shared" si="19"/>
        <v>641200</v>
      </c>
      <c r="W23" s="2">
        <f t="shared" si="20"/>
        <v>1375300</v>
      </c>
      <c r="X23" s="3">
        <f t="shared" si="8"/>
        <v>1.5129569735754969</v>
      </c>
      <c r="Y23" s="3">
        <f t="shared" si="9"/>
        <v>0.99403242411027615</v>
      </c>
      <c r="Z23" s="3">
        <f>'Table 1'!Q58</f>
        <v>1.2710210896831831</v>
      </c>
      <c r="AA23" s="3">
        <f t="shared" si="10"/>
        <v>0.36980661273564142</v>
      </c>
    </row>
    <row r="24" spans="1:27" ht="15.75" thickBot="1" x14ac:dyDescent="0.3">
      <c r="A24" s="265">
        <v>1993</v>
      </c>
      <c r="B24" s="2">
        <f>'Table 1'!I59</f>
        <v>33219</v>
      </c>
      <c r="C24" s="266">
        <v>0.63328604079549455</v>
      </c>
      <c r="D24" s="266">
        <v>0.36671395920450545</v>
      </c>
      <c r="E24" s="2">
        <f t="shared" si="11"/>
        <v>21037.128989185534</v>
      </c>
      <c r="F24" s="2">
        <f t="shared" si="12"/>
        <v>12181.871010814466</v>
      </c>
      <c r="G24" s="2">
        <f>'Table 1'!C59</f>
        <v>1193700</v>
      </c>
      <c r="H24" s="266">
        <v>0.52090139901147692</v>
      </c>
      <c r="I24" s="266">
        <v>0.47909860098852303</v>
      </c>
      <c r="J24" s="2">
        <v>621800</v>
      </c>
      <c r="K24" s="2">
        <v>571900</v>
      </c>
      <c r="L24" s="2">
        <f t="shared" si="16"/>
        <v>33832.629445457598</v>
      </c>
      <c r="M24" s="2">
        <f t="shared" si="17"/>
        <v>21300.7011904432</v>
      </c>
      <c r="N24" s="2">
        <f>'Table 1'!H59</f>
        <v>19215.084739421603</v>
      </c>
      <c r="O24" s="3">
        <f t="shared" si="3"/>
        <v>1.7607327734572353</v>
      </c>
      <c r="P24" s="3">
        <f t="shared" si="4"/>
        <v>1.10854058045046</v>
      </c>
      <c r="Q24" s="265">
        <v>1993</v>
      </c>
      <c r="R24" s="2">
        <v>177000</v>
      </c>
      <c r="S24" s="2">
        <v>106700</v>
      </c>
      <c r="T24" s="2">
        <v>70300</v>
      </c>
      <c r="U24" s="2">
        <f t="shared" si="18"/>
        <v>728500</v>
      </c>
      <c r="V24" s="2">
        <f t="shared" si="19"/>
        <v>642200</v>
      </c>
      <c r="W24" s="2">
        <f t="shared" si="20"/>
        <v>1370700</v>
      </c>
      <c r="X24" s="3">
        <f t="shared" si="8"/>
        <v>1.502846449602895</v>
      </c>
      <c r="Y24" s="3">
        <f t="shared" si="9"/>
        <v>0.98719146365558719</v>
      </c>
      <c r="Z24" s="3">
        <f>'Table 1'!Q59</f>
        <v>1.2612519125230373</v>
      </c>
      <c r="AA24" s="3">
        <f t="shared" si="10"/>
        <v>0.37040952655534576</v>
      </c>
    </row>
    <row r="25" spans="1:27" ht="15.75" thickBot="1" x14ac:dyDescent="0.3">
      <c r="A25" s="265">
        <v>1994</v>
      </c>
      <c r="B25" s="2">
        <f>'Table 1'!I60</f>
        <v>34766</v>
      </c>
      <c r="C25" s="266">
        <v>0.63344576944681019</v>
      </c>
      <c r="D25" s="266">
        <v>0.36655423055318981</v>
      </c>
      <c r="E25" s="2">
        <f t="shared" si="11"/>
        <v>22022.375620587802</v>
      </c>
      <c r="F25" s="2">
        <f t="shared" si="12"/>
        <v>12743.624379412197</v>
      </c>
      <c r="G25" s="2">
        <f>'Table 1'!C60</f>
        <v>1224000</v>
      </c>
      <c r="H25" s="266">
        <v>0.52328431372549022</v>
      </c>
      <c r="I25" s="266">
        <v>0.47671568627450983</v>
      </c>
      <c r="J25" s="2">
        <v>640500</v>
      </c>
      <c r="K25" s="2">
        <v>583500</v>
      </c>
      <c r="L25" s="2">
        <f t="shared" si="16"/>
        <v>34383.100110207342</v>
      </c>
      <c r="M25" s="2">
        <f t="shared" si="17"/>
        <v>21839.973229498195</v>
      </c>
      <c r="N25" s="2">
        <f>'Table 1'!H60</f>
        <v>20955.178657207256</v>
      </c>
      <c r="O25" s="3">
        <f t="shared" si="3"/>
        <v>1.6407925063612727</v>
      </c>
      <c r="P25" s="3">
        <f t="shared" si="4"/>
        <v>1.0422231939304716</v>
      </c>
      <c r="Q25" s="265">
        <v>1994</v>
      </c>
      <c r="R25" s="2">
        <v>165500</v>
      </c>
      <c r="S25" s="2">
        <v>98200</v>
      </c>
      <c r="T25" s="2">
        <v>67300</v>
      </c>
      <c r="U25" s="2">
        <f t="shared" si="18"/>
        <v>738700</v>
      </c>
      <c r="V25" s="2">
        <f t="shared" si="19"/>
        <v>650800</v>
      </c>
      <c r="W25" s="2">
        <f t="shared" si="20"/>
        <v>1389500</v>
      </c>
      <c r="X25" s="3">
        <f t="shared" si="8"/>
        <v>1.4226717210293693</v>
      </c>
      <c r="Y25" s="3">
        <f t="shared" si="9"/>
        <v>0.93444565712727423</v>
      </c>
      <c r="Z25" s="3">
        <f>'Table 1'!Q60</f>
        <v>1.194001319886884</v>
      </c>
      <c r="AA25" s="3">
        <f t="shared" si="10"/>
        <v>0.36480500130892668</v>
      </c>
    </row>
    <row r="26" spans="1:27" ht="15.75" thickBot="1" x14ac:dyDescent="0.3">
      <c r="A26" s="265">
        <v>1995</v>
      </c>
      <c r="B26" s="2">
        <f>'Table 1'!I61</f>
        <v>37088</v>
      </c>
      <c r="C26" s="266">
        <v>0.6355425242838787</v>
      </c>
      <c r="D26" s="266">
        <v>0.36445747571612119</v>
      </c>
      <c r="E26" s="2">
        <f t="shared" si="11"/>
        <v>23571.001140640492</v>
      </c>
      <c r="F26" s="2">
        <f t="shared" si="12"/>
        <v>13516.998859359503</v>
      </c>
      <c r="G26" s="2">
        <f>'Table 1'!C61</f>
        <v>1289900</v>
      </c>
      <c r="H26" s="266">
        <v>0.52430420962865332</v>
      </c>
      <c r="I26" s="266">
        <v>0.47569579037134663</v>
      </c>
      <c r="J26" s="2">
        <v>676300</v>
      </c>
      <c r="K26" s="2">
        <v>613600</v>
      </c>
      <c r="L26" s="2">
        <f t="shared" si="16"/>
        <v>34852.877629218528</v>
      </c>
      <c r="M26" s="2">
        <f t="shared" si="17"/>
        <v>22029.007267535042</v>
      </c>
      <c r="N26" s="2">
        <f>'Table 1'!H61</f>
        <v>22404.301859278163</v>
      </c>
      <c r="O26" s="3">
        <f t="shared" si="3"/>
        <v>1.5556332818639074</v>
      </c>
      <c r="P26" s="3">
        <f t="shared" si="4"/>
        <v>0.98324899413959188</v>
      </c>
      <c r="Q26" s="265">
        <v>1995</v>
      </c>
      <c r="R26" s="2">
        <v>136300</v>
      </c>
      <c r="S26" s="2">
        <v>79800</v>
      </c>
      <c r="T26" s="2">
        <v>56500</v>
      </c>
      <c r="U26" s="2">
        <f t="shared" si="18"/>
        <v>756100</v>
      </c>
      <c r="V26" s="2">
        <f t="shared" si="19"/>
        <v>670100</v>
      </c>
      <c r="W26" s="2">
        <f t="shared" si="20"/>
        <v>1426200</v>
      </c>
      <c r="X26" s="3">
        <f t="shared" si="8"/>
        <v>1.3914492640187284</v>
      </c>
      <c r="Y26" s="3">
        <f t="shared" si="9"/>
        <v>0.90034559439494655</v>
      </c>
      <c r="Z26" s="3">
        <f>'Table 1'!Q61</f>
        <v>1.1607042289500873</v>
      </c>
      <c r="AA26" s="3">
        <f t="shared" si="10"/>
        <v>0.36794294284993945</v>
      </c>
    </row>
    <row r="27" spans="1:27" ht="15.75" thickBot="1" x14ac:dyDescent="0.3">
      <c r="A27" s="265">
        <v>1996</v>
      </c>
      <c r="B27" s="2">
        <f>'Table 1'!I62</f>
        <v>39329</v>
      </c>
      <c r="C27" s="266">
        <v>0.63575132089480779</v>
      </c>
      <c r="D27" s="266">
        <v>0.36424867910519215</v>
      </c>
      <c r="E27" s="2">
        <f t="shared" si="11"/>
        <v>25003.463699471897</v>
      </c>
      <c r="F27" s="2">
        <f t="shared" si="12"/>
        <v>14325.536300528101</v>
      </c>
      <c r="G27" s="2">
        <f>'Table 1'!C62</f>
        <v>1338400</v>
      </c>
      <c r="H27" s="266">
        <v>0.52428272564255829</v>
      </c>
      <c r="I27" s="266">
        <v>0.47571727435744171</v>
      </c>
      <c r="J27" s="2">
        <f>H27*$G27</f>
        <v>701700</v>
      </c>
      <c r="K27" s="2">
        <f>I27*$G27</f>
        <v>636700</v>
      </c>
      <c r="L27" s="2">
        <f t="shared" si="16"/>
        <v>35632.69730578865</v>
      </c>
      <c r="M27" s="2">
        <f t="shared" si="17"/>
        <v>22499.664363951782</v>
      </c>
      <c r="N27" s="2">
        <f>'Table 1'!H62</f>
        <v>23417.698797343386</v>
      </c>
      <c r="O27" s="3">
        <f t="shared" si="3"/>
        <v>1.5216139559293926</v>
      </c>
      <c r="P27" s="3">
        <f t="shared" si="4"/>
        <v>0.96079741048271794</v>
      </c>
      <c r="Q27" s="265">
        <v>1996</v>
      </c>
      <c r="R27" s="2">
        <v>115400</v>
      </c>
      <c r="S27" s="2">
        <v>63900</v>
      </c>
      <c r="T27" s="2">
        <v>51500</v>
      </c>
      <c r="U27" s="2">
        <f t="shared" si="18"/>
        <v>765600</v>
      </c>
      <c r="V27" s="2">
        <f t="shared" si="19"/>
        <v>688200</v>
      </c>
      <c r="W27" s="2">
        <f t="shared" si="20"/>
        <v>1453800</v>
      </c>
      <c r="X27" s="3">
        <f t="shared" si="8"/>
        <v>1.3946140450308973</v>
      </c>
      <c r="Y27" s="3">
        <f t="shared" si="9"/>
        <v>0.88889815642886738</v>
      </c>
      <c r="Z27" s="3">
        <f>'Table 1'!Q62</f>
        <v>1.155218203418628</v>
      </c>
      <c r="AA27" s="3">
        <f t="shared" si="10"/>
        <v>0.36856690441179041</v>
      </c>
    </row>
    <row r="28" spans="1:27" ht="15.75" thickBot="1" x14ac:dyDescent="0.3">
      <c r="A28" s="265">
        <v>1997</v>
      </c>
      <c r="B28" s="2">
        <f>'Table 1'!I63</f>
        <v>41970</v>
      </c>
      <c r="C28" s="266">
        <v>0.63312011522114053</v>
      </c>
      <c r="D28" s="266">
        <v>0.36687988477885947</v>
      </c>
      <c r="E28" s="2">
        <f t="shared" si="11"/>
        <v>26572.05123583127</v>
      </c>
      <c r="F28" s="2">
        <f t="shared" si="12"/>
        <v>15397.948764168732</v>
      </c>
      <c r="G28" s="2">
        <f>'Table 1'!C63</f>
        <v>1381700</v>
      </c>
      <c r="H28" s="266">
        <v>0.51907070999493377</v>
      </c>
      <c r="I28" s="266">
        <v>0.48092929000506623</v>
      </c>
      <c r="J28" s="2">
        <f t="shared" ref="J28:J54" si="21">H28*$G28</f>
        <v>717200</v>
      </c>
      <c r="K28" s="2">
        <f t="shared" ref="K28:K54" si="22">I28*$G28</f>
        <v>664500</v>
      </c>
      <c r="L28" s="2">
        <f t="shared" si="16"/>
        <v>37049.708917779237</v>
      </c>
      <c r="M28" s="2">
        <f t="shared" si="17"/>
        <v>23172.232903188458</v>
      </c>
      <c r="N28" s="2">
        <f>'Table 1'!H63</f>
        <v>24206.360424028269</v>
      </c>
      <c r="O28" s="3">
        <f t="shared" si="3"/>
        <v>1.5305774295999539</v>
      </c>
      <c r="P28" s="3">
        <f t="shared" si="4"/>
        <v>0.95727868615005451</v>
      </c>
      <c r="Q28" s="265">
        <v>1997</v>
      </c>
      <c r="R28" s="2">
        <v>119100</v>
      </c>
      <c r="S28" s="2">
        <v>65200</v>
      </c>
      <c r="T28" s="2">
        <v>53800</v>
      </c>
      <c r="U28" s="2">
        <f t="shared" si="18"/>
        <v>782400</v>
      </c>
      <c r="V28" s="2">
        <f t="shared" si="19"/>
        <v>718300</v>
      </c>
      <c r="W28" s="2">
        <f t="shared" si="20"/>
        <v>1500800</v>
      </c>
      <c r="X28" s="3">
        <f t="shared" si="8"/>
        <v>1.4030293104666243</v>
      </c>
      <c r="Y28" s="3">
        <f t="shared" si="9"/>
        <v>0.88557940546667302</v>
      </c>
      <c r="Z28" s="3">
        <f>'Table 1'!Q63</f>
        <v>1.1552783978250254</v>
      </c>
      <c r="AA28" s="3">
        <f t="shared" si="10"/>
        <v>0.37456369887784247</v>
      </c>
    </row>
    <row r="29" spans="1:27" ht="15.75" thickBot="1" x14ac:dyDescent="0.3">
      <c r="A29" s="265">
        <v>1998</v>
      </c>
      <c r="B29" s="2">
        <f>'Table 1'!I64</f>
        <v>43707</v>
      </c>
      <c r="C29" s="266">
        <v>0.62717393406724387</v>
      </c>
      <c r="D29" s="266">
        <v>0.37282606593275613</v>
      </c>
      <c r="E29" s="2">
        <f t="shared" si="11"/>
        <v>27411.891136277027</v>
      </c>
      <c r="F29" s="2">
        <f t="shared" si="12"/>
        <v>16295.108863722973</v>
      </c>
      <c r="G29" s="2">
        <f>'Table 1'!C64</f>
        <v>1401600</v>
      </c>
      <c r="H29" s="266">
        <v>0.51790810502283102</v>
      </c>
      <c r="I29" s="266">
        <v>0.48209189497716903</v>
      </c>
      <c r="J29" s="2">
        <f t="shared" si="21"/>
        <v>725900</v>
      </c>
      <c r="K29" s="2">
        <f t="shared" si="22"/>
        <v>675700.00000000012</v>
      </c>
      <c r="L29" s="2">
        <f t="shared" si="16"/>
        <v>37762.627271355595</v>
      </c>
      <c r="M29" s="2">
        <f t="shared" si="17"/>
        <v>24115.892946163935</v>
      </c>
      <c r="N29" s="2">
        <f>'Table 1'!H64</f>
        <v>24801.172038509838</v>
      </c>
      <c r="O29" s="3">
        <f t="shared" si="3"/>
        <v>1.5226146253378652</v>
      </c>
      <c r="P29" s="3">
        <f t="shared" si="4"/>
        <v>0.97236908436093905</v>
      </c>
      <c r="Q29" s="265">
        <v>1998</v>
      </c>
      <c r="R29" s="2">
        <v>132500</v>
      </c>
      <c r="S29" s="2">
        <v>73500</v>
      </c>
      <c r="T29" s="2">
        <v>58900</v>
      </c>
      <c r="U29" s="2">
        <f t="shared" si="18"/>
        <v>799400</v>
      </c>
      <c r="V29" s="2">
        <f t="shared" si="19"/>
        <v>734600.00000000012</v>
      </c>
      <c r="W29" s="2">
        <f t="shared" si="20"/>
        <v>1534100</v>
      </c>
      <c r="X29" s="3">
        <f t="shared" si="8"/>
        <v>1.3826194102236133</v>
      </c>
      <c r="Y29" s="3">
        <f t="shared" si="9"/>
        <v>0.8944048329739811</v>
      </c>
      <c r="Z29" s="3">
        <f>'Table 1'!Q64</f>
        <v>1.1487489386842076</v>
      </c>
      <c r="AA29" s="3">
        <f t="shared" si="10"/>
        <v>0.36138201473982801</v>
      </c>
    </row>
    <row r="30" spans="1:27" ht="15.75" thickBot="1" x14ac:dyDescent="0.3">
      <c r="A30" s="265">
        <v>1999</v>
      </c>
      <c r="B30" s="2">
        <f>'Table 1'!I65</f>
        <v>44714</v>
      </c>
      <c r="C30" s="266">
        <v>0.61444531047025208</v>
      </c>
      <c r="D30" s="266">
        <v>0.38555468952974803</v>
      </c>
      <c r="E30" s="2">
        <f t="shared" si="11"/>
        <v>27474.307612366851</v>
      </c>
      <c r="F30" s="2">
        <f t="shared" si="12"/>
        <v>17239.692387633153</v>
      </c>
      <c r="G30" s="2">
        <f>'Table 1'!C65</f>
        <v>1381800</v>
      </c>
      <c r="H30" s="266">
        <v>0.5121580547112462</v>
      </c>
      <c r="I30" s="266">
        <v>0.48784194528875385</v>
      </c>
      <c r="J30" s="2">
        <f t="shared" si="21"/>
        <v>707700</v>
      </c>
      <c r="K30" s="2">
        <f t="shared" si="22"/>
        <v>674100.00000000012</v>
      </c>
      <c r="L30" s="2">
        <f t="shared" si="16"/>
        <v>38821.969213461707</v>
      </c>
      <c r="M30" s="2">
        <f t="shared" si="17"/>
        <v>25574.38419764597</v>
      </c>
      <c r="N30" s="2">
        <f>'Table 1'!H65</f>
        <v>25019.713633533927</v>
      </c>
      <c r="O30" s="3">
        <f t="shared" si="3"/>
        <v>1.5516552180448866</v>
      </c>
      <c r="P30" s="3">
        <f t="shared" si="4"/>
        <v>1.0221693410338886</v>
      </c>
      <c r="Q30" s="265">
        <v>1999</v>
      </c>
      <c r="R30" s="2">
        <v>146100</v>
      </c>
      <c r="S30" s="2">
        <v>82500</v>
      </c>
      <c r="T30" s="2">
        <v>63600</v>
      </c>
      <c r="U30" s="2">
        <f t="shared" si="18"/>
        <v>790200</v>
      </c>
      <c r="V30" s="2">
        <f t="shared" si="19"/>
        <v>737700.00000000012</v>
      </c>
      <c r="W30" s="2">
        <f t="shared" si="20"/>
        <v>1527900</v>
      </c>
      <c r="X30" s="3">
        <f t="shared" si="8"/>
        <v>1.3896562867759634</v>
      </c>
      <c r="Y30" s="3">
        <f t="shared" si="9"/>
        <v>0.93404412741079612</v>
      </c>
      <c r="Z30" s="3">
        <f>'Table 1'!Q65</f>
        <v>1.1696778261674916</v>
      </c>
      <c r="AA30" s="3">
        <f t="shared" si="10"/>
        <v>0.34123938801182896</v>
      </c>
    </row>
    <row r="31" spans="1:27" ht="15.75" thickBot="1" x14ac:dyDescent="0.3">
      <c r="A31" s="265">
        <v>2000</v>
      </c>
      <c r="B31" s="2">
        <f>'Table 1'!I66</f>
        <v>45817</v>
      </c>
      <c r="C31" s="266">
        <v>0.61016069720084365</v>
      </c>
      <c r="D31" s="266">
        <v>0.3898393027991563</v>
      </c>
      <c r="E31" s="2">
        <f t="shared" si="11"/>
        <v>27955.732663651055</v>
      </c>
      <c r="F31" s="2">
        <f t="shared" si="12"/>
        <v>17861.267336348945</v>
      </c>
      <c r="G31" s="2">
        <f>'Table 1'!C66</f>
        <v>1403300</v>
      </c>
      <c r="H31" s="266">
        <v>0.51058219910211644</v>
      </c>
      <c r="I31" s="266">
        <v>0.48941780089788356</v>
      </c>
      <c r="J31" s="2">
        <f t="shared" si="21"/>
        <v>716500</v>
      </c>
      <c r="K31" s="2">
        <f t="shared" si="22"/>
        <v>686800</v>
      </c>
      <c r="L31" s="2">
        <f t="shared" si="16"/>
        <v>39017.072803420873</v>
      </c>
      <c r="M31" s="2">
        <f t="shared" si="17"/>
        <v>26006.504566611744</v>
      </c>
      <c r="N31" s="2">
        <f>'Table 1'!H66</f>
        <v>26690.830384443605</v>
      </c>
      <c r="O31" s="3">
        <f t="shared" si="3"/>
        <v>1.4618156213739029</v>
      </c>
      <c r="P31" s="3">
        <f t="shared" si="4"/>
        <v>0.9743610143268262</v>
      </c>
      <c r="Q31" s="265">
        <v>2000</v>
      </c>
      <c r="R31" s="2">
        <v>129000</v>
      </c>
      <c r="S31" s="2">
        <v>72300</v>
      </c>
      <c r="T31" s="2">
        <v>56700</v>
      </c>
      <c r="U31" s="2">
        <f t="shared" si="18"/>
        <v>788800</v>
      </c>
      <c r="V31" s="2">
        <f t="shared" si="19"/>
        <v>743500</v>
      </c>
      <c r="W31" s="2">
        <f t="shared" si="20"/>
        <v>1532300</v>
      </c>
      <c r="X31" s="3">
        <f t="shared" si="8"/>
        <v>1.3278282108448292</v>
      </c>
      <c r="Y31" s="3">
        <f t="shared" si="9"/>
        <v>0.900055339125305</v>
      </c>
      <c r="Z31" s="3">
        <f>'Table 1'!Q66</f>
        <v>1.1202649855472593</v>
      </c>
      <c r="AA31" s="3">
        <f t="shared" si="10"/>
        <v>0.33345833764516575</v>
      </c>
    </row>
    <row r="32" spans="1:27" ht="15.75" thickBot="1" x14ac:dyDescent="0.3">
      <c r="A32" s="265">
        <v>2001</v>
      </c>
      <c r="B32" s="2">
        <f>'Table 1'!I67</f>
        <v>48141</v>
      </c>
      <c r="C32" s="266">
        <v>0.60933776030172937</v>
      </c>
      <c r="D32" s="266">
        <v>0.39066223969827069</v>
      </c>
      <c r="E32" s="2">
        <f t="shared" si="11"/>
        <v>29334.129118685552</v>
      </c>
      <c r="F32" s="2">
        <f t="shared" si="12"/>
        <v>18806.870881314448</v>
      </c>
      <c r="G32" s="2">
        <f>'Table 1'!C67</f>
        <v>1435100</v>
      </c>
      <c r="H32" s="266">
        <v>0.510417392516201</v>
      </c>
      <c r="I32" s="266">
        <v>0.48958260748379906</v>
      </c>
      <c r="J32" s="2">
        <f t="shared" si="21"/>
        <v>732500</v>
      </c>
      <c r="K32" s="2">
        <f t="shared" si="22"/>
        <v>702600</v>
      </c>
      <c r="L32" s="2">
        <f t="shared" si="16"/>
        <v>40046.592653495631</v>
      </c>
      <c r="M32" s="2">
        <f t="shared" si="17"/>
        <v>26767.536124842656</v>
      </c>
      <c r="N32" s="2">
        <f>'Table 1'!H67</f>
        <v>28124.445657365082</v>
      </c>
      <c r="O32" s="3">
        <f t="shared" si="3"/>
        <v>1.4239069150509083</v>
      </c>
      <c r="P32" s="3">
        <f t="shared" si="4"/>
        <v>0.95175337679350536</v>
      </c>
      <c r="Q32" s="265">
        <v>2001</v>
      </c>
      <c r="R32" s="2">
        <v>113100</v>
      </c>
      <c r="S32" s="2">
        <v>63100</v>
      </c>
      <c r="T32" s="2">
        <v>50000</v>
      </c>
      <c r="U32" s="2">
        <f t="shared" si="18"/>
        <v>795600</v>
      </c>
      <c r="V32" s="2">
        <f t="shared" si="19"/>
        <v>752600</v>
      </c>
      <c r="W32" s="2">
        <f t="shared" si="20"/>
        <v>1548200</v>
      </c>
      <c r="X32" s="3">
        <f t="shared" si="8"/>
        <v>1.3109751323212551</v>
      </c>
      <c r="Y32" s="3">
        <f t="shared" si="9"/>
        <v>0.88852235255795486</v>
      </c>
      <c r="Z32" s="3">
        <f>'Table 1'!Q67</f>
        <v>1.1056153841944887</v>
      </c>
      <c r="AA32" s="3">
        <f t="shared" si="10"/>
        <v>0.33159017156716475</v>
      </c>
    </row>
    <row r="33" spans="1:27" ht="15.75" thickBot="1" x14ac:dyDescent="0.3">
      <c r="A33" s="265">
        <v>2002</v>
      </c>
      <c r="B33" s="2">
        <f>'Table 1'!I68</f>
        <v>51721</v>
      </c>
      <c r="C33" s="266">
        <v>0.60573887039154772</v>
      </c>
      <c r="D33" s="266">
        <v>0.39426112960845233</v>
      </c>
      <c r="E33" s="2">
        <f t="shared" si="11"/>
        <v>31329.420115521239</v>
      </c>
      <c r="F33" s="2">
        <f t="shared" si="12"/>
        <v>20391.579884478764</v>
      </c>
      <c r="G33" s="2">
        <f>'Table 1'!C68</f>
        <v>1496200</v>
      </c>
      <c r="H33" s="266">
        <v>0.50955754578264933</v>
      </c>
      <c r="I33" s="266">
        <v>0.49044245421735055</v>
      </c>
      <c r="J33" s="2">
        <f t="shared" si="21"/>
        <v>762399.99999999988</v>
      </c>
      <c r="K33" s="2">
        <f t="shared" si="22"/>
        <v>733799.99999999988</v>
      </c>
      <c r="L33" s="2">
        <f t="shared" si="16"/>
        <v>41093.15335194287</v>
      </c>
      <c r="M33" s="2">
        <f t="shared" si="17"/>
        <v>27789.01592324716</v>
      </c>
      <c r="N33" s="2">
        <f>'Table 1'!H68</f>
        <v>30214.92678318375</v>
      </c>
      <c r="O33" s="3">
        <f t="shared" si="3"/>
        <v>1.3600282286572822</v>
      </c>
      <c r="P33" s="3">
        <f t="shared" si="4"/>
        <v>0.919711509567955</v>
      </c>
      <c r="Q33" s="265">
        <v>2002</v>
      </c>
      <c r="R33" s="2">
        <v>106700</v>
      </c>
      <c r="S33" s="2">
        <v>57900</v>
      </c>
      <c r="T33" s="2">
        <v>48800</v>
      </c>
      <c r="U33" s="2">
        <f t="shared" si="18"/>
        <v>820299.99999999988</v>
      </c>
      <c r="V33" s="2">
        <f t="shared" si="19"/>
        <v>782599.99999999988</v>
      </c>
      <c r="W33" s="2">
        <f t="shared" si="20"/>
        <v>1602900</v>
      </c>
      <c r="X33" s="3">
        <f t="shared" si="8"/>
        <v>1.2640320876853737</v>
      </c>
      <c r="Y33" s="3">
        <f t="shared" si="9"/>
        <v>0.86236175021845818</v>
      </c>
      <c r="Z33" s="3">
        <f>'Table 1'!Q68</f>
        <v>1.0679205360591908</v>
      </c>
      <c r="AA33" s="3">
        <f t="shared" si="10"/>
        <v>0.32375557345897121</v>
      </c>
    </row>
    <row r="34" spans="1:27" ht="15.75" thickBot="1" x14ac:dyDescent="0.3">
      <c r="A34" s="265">
        <v>2003</v>
      </c>
      <c r="B34" s="2">
        <f>'Table 1'!I69</f>
        <v>55130</v>
      </c>
      <c r="C34" s="266">
        <v>0.60454318516379246</v>
      </c>
      <c r="D34" s="266">
        <v>0.39545681483620754</v>
      </c>
      <c r="E34" s="2">
        <f t="shared" si="11"/>
        <v>33328.46579807988</v>
      </c>
      <c r="F34" s="2">
        <f t="shared" si="12"/>
        <v>21801.53420192012</v>
      </c>
      <c r="G34" s="2">
        <f>'Table 1'!C69</f>
        <v>1543100</v>
      </c>
      <c r="H34" s="266">
        <v>0.50832739291037521</v>
      </c>
      <c r="I34" s="266">
        <v>0.49167260708962485</v>
      </c>
      <c r="J34" s="2">
        <f t="shared" si="21"/>
        <v>784400</v>
      </c>
      <c r="K34" s="2">
        <f t="shared" si="22"/>
        <v>758700.00000000012</v>
      </c>
      <c r="L34" s="2">
        <f t="shared" si="16"/>
        <v>42489.120089342017</v>
      </c>
      <c r="M34" s="2">
        <f t="shared" si="17"/>
        <v>28735.381839884165</v>
      </c>
      <c r="N34" s="2">
        <f>'Table 1'!H69</f>
        <v>31042.492730637059</v>
      </c>
      <c r="O34" s="3">
        <f t="shared" si="3"/>
        <v>1.368740598831093</v>
      </c>
      <c r="P34" s="3">
        <f t="shared" si="4"/>
        <v>0.92567894238480675</v>
      </c>
      <c r="Q34" s="265">
        <v>2003</v>
      </c>
      <c r="R34" s="2">
        <v>105100</v>
      </c>
      <c r="S34" s="2">
        <v>54900</v>
      </c>
      <c r="T34" s="2">
        <v>50300</v>
      </c>
      <c r="U34" s="2">
        <f t="shared" si="18"/>
        <v>839300</v>
      </c>
      <c r="V34" s="2">
        <f t="shared" si="19"/>
        <v>809000.00000000012</v>
      </c>
      <c r="W34" s="2">
        <f t="shared" si="20"/>
        <v>1648200</v>
      </c>
      <c r="X34" s="3">
        <f t="shared" si="8"/>
        <v>1.2792090143251631</v>
      </c>
      <c r="Y34" s="3">
        <f t="shared" si="9"/>
        <v>0.86812436784592451</v>
      </c>
      <c r="Z34" s="3">
        <f>'Table 1'!Q69</f>
        <v>1.0775104594772857</v>
      </c>
      <c r="AA34" s="3">
        <f t="shared" si="10"/>
        <v>0.32370023715571938</v>
      </c>
    </row>
    <row r="35" spans="1:27" ht="15.75" thickBot="1" x14ac:dyDescent="0.3">
      <c r="A35" s="265">
        <v>2004</v>
      </c>
      <c r="B35" s="2">
        <f>'Table 1'!I70</f>
        <v>59373</v>
      </c>
      <c r="C35" s="266">
        <v>0.61289921996531538</v>
      </c>
      <c r="D35" s="266">
        <v>0.38710078003468468</v>
      </c>
      <c r="E35" s="2">
        <f t="shared" si="11"/>
        <v>36389.66538700067</v>
      </c>
      <c r="F35" s="2">
        <f t="shared" si="12"/>
        <v>22983.334612999333</v>
      </c>
      <c r="G35" s="2">
        <f>'Table 1'!C70</f>
        <v>1591300</v>
      </c>
      <c r="H35" s="266">
        <v>0.50568717400867225</v>
      </c>
      <c r="I35" s="266">
        <v>0.49431282599132786</v>
      </c>
      <c r="J35" s="2">
        <f t="shared" si="21"/>
        <v>804700.00000000012</v>
      </c>
      <c r="K35" s="2">
        <f t="shared" si="22"/>
        <v>786600</v>
      </c>
      <c r="L35" s="2">
        <f t="shared" si="16"/>
        <v>45221.405973655608</v>
      </c>
      <c r="M35" s="2">
        <f t="shared" si="17"/>
        <v>29218.579472412068</v>
      </c>
      <c r="N35" s="2">
        <f>'Table 1'!H70</f>
        <v>32679.165993211573</v>
      </c>
      <c r="O35" s="3">
        <f t="shared" si="3"/>
        <v>1.383799267798004</v>
      </c>
      <c r="P35" s="3">
        <f t="shared" si="4"/>
        <v>0.89410419710471278</v>
      </c>
      <c r="Q35" s="265">
        <v>2004</v>
      </c>
      <c r="R35" s="2">
        <v>94400</v>
      </c>
      <c r="S35" s="2">
        <v>46400</v>
      </c>
      <c r="T35" s="2">
        <v>48000</v>
      </c>
      <c r="U35" s="2">
        <f t="shared" si="18"/>
        <v>851100.00000000012</v>
      </c>
      <c r="V35" s="2">
        <f t="shared" si="19"/>
        <v>834600</v>
      </c>
      <c r="W35" s="2">
        <f t="shared" si="20"/>
        <v>1685700</v>
      </c>
      <c r="X35" s="3">
        <f t="shared" si="8"/>
        <v>1.3083577379826739</v>
      </c>
      <c r="Y35" s="3">
        <f t="shared" si="9"/>
        <v>0.84268195715620309</v>
      </c>
      <c r="Z35" s="3">
        <f>'Table 1'!Q70</f>
        <v>1.0777989157261796</v>
      </c>
      <c r="AA35" s="3">
        <f t="shared" si="10"/>
        <v>0.35387724367893869</v>
      </c>
    </row>
    <row r="36" spans="1:27" ht="15.75" thickBot="1" x14ac:dyDescent="0.3">
      <c r="A36" s="265">
        <v>2005</v>
      </c>
      <c r="B36" s="2">
        <f>'Table 1'!I71</f>
        <v>64347</v>
      </c>
      <c r="C36" s="266">
        <v>0.61665470208183781</v>
      </c>
      <c r="D36" s="266">
        <v>0.38334529791816224</v>
      </c>
      <c r="E36" s="2">
        <f t="shared" si="11"/>
        <v>39679.880114860018</v>
      </c>
      <c r="F36" s="2">
        <f t="shared" si="12"/>
        <v>24667.119885139986</v>
      </c>
      <c r="G36" s="2">
        <f>'Table 1'!C71</f>
        <v>1649400</v>
      </c>
      <c r="H36" s="266">
        <v>0.50976112525766937</v>
      </c>
      <c r="I36" s="266">
        <v>0.49023887474233052</v>
      </c>
      <c r="J36" s="2">
        <f t="shared" si="21"/>
        <v>840799.99999999988</v>
      </c>
      <c r="K36" s="2">
        <f t="shared" si="22"/>
        <v>808600</v>
      </c>
      <c r="L36" s="2">
        <f t="shared" si="16"/>
        <v>47193.006796931521</v>
      </c>
      <c r="M36" s="2">
        <f t="shared" si="17"/>
        <v>30505.960778060828</v>
      </c>
      <c r="N36" s="2">
        <f>'Table 1'!H71</f>
        <v>34398.258493024441</v>
      </c>
      <c r="O36" s="3">
        <f t="shared" si="3"/>
        <v>1.3719591881810442</v>
      </c>
      <c r="P36" s="3">
        <f t="shared" si="4"/>
        <v>0.88684608217148764</v>
      </c>
      <c r="Q36" s="265">
        <v>2005</v>
      </c>
      <c r="R36" s="2">
        <v>83200</v>
      </c>
      <c r="S36" s="2">
        <v>41000</v>
      </c>
      <c r="T36" s="2">
        <v>42200</v>
      </c>
      <c r="U36" s="2">
        <f t="shared" si="18"/>
        <v>881799.99999999988</v>
      </c>
      <c r="V36" s="2">
        <f t="shared" si="19"/>
        <v>850800</v>
      </c>
      <c r="W36" s="2">
        <f t="shared" si="20"/>
        <v>1732600</v>
      </c>
      <c r="X36" s="3">
        <f t="shared" si="8"/>
        <v>1.3081688426203468</v>
      </c>
      <c r="Y36" s="3">
        <f t="shared" si="9"/>
        <v>0.84285818293825221</v>
      </c>
      <c r="Z36" s="3">
        <f>'Table 1'!Q71</f>
        <v>1.0796762250181731</v>
      </c>
      <c r="AA36" s="3">
        <f t="shared" si="10"/>
        <v>0.35359149906836795</v>
      </c>
    </row>
    <row r="37" spans="1:27" ht="15.75" thickBot="1" x14ac:dyDescent="0.3">
      <c r="A37" s="265">
        <v>2006</v>
      </c>
      <c r="B37" s="2">
        <f>'Table 1'!I72</f>
        <v>69696</v>
      </c>
      <c r="C37" s="266">
        <v>0.60335984460478298</v>
      </c>
      <c r="D37" s="266">
        <v>0.39664015539521696</v>
      </c>
      <c r="E37" s="2">
        <f t="shared" si="11"/>
        <v>42051.767729574953</v>
      </c>
      <c r="F37" s="2">
        <f t="shared" si="12"/>
        <v>27644.23227042504</v>
      </c>
      <c r="G37" s="2">
        <f>'Table 1'!C72</f>
        <v>1709800</v>
      </c>
      <c r="H37" s="266">
        <v>0.50795414668382266</v>
      </c>
      <c r="I37" s="266">
        <v>0.49204585331617734</v>
      </c>
      <c r="J37" s="2">
        <f t="shared" si="21"/>
        <v>868500</v>
      </c>
      <c r="K37" s="2">
        <f t="shared" si="22"/>
        <v>841300</v>
      </c>
      <c r="L37" s="2">
        <f t="shared" si="16"/>
        <v>48418.845975330973</v>
      </c>
      <c r="M37" s="2">
        <f t="shared" si="17"/>
        <v>32858.947189379578</v>
      </c>
      <c r="N37" s="2">
        <f>'Table 1'!H72</f>
        <v>35576.706324358172</v>
      </c>
      <c r="O37" s="3">
        <f t="shared" si="3"/>
        <v>1.360970448863059</v>
      </c>
      <c r="P37" s="3">
        <f t="shared" si="4"/>
        <v>0.92360846700646271</v>
      </c>
      <c r="Q37" s="265">
        <v>2006</v>
      </c>
      <c r="R37" s="2">
        <v>84300</v>
      </c>
      <c r="S37" s="2">
        <v>41200</v>
      </c>
      <c r="T37" s="2">
        <v>43100</v>
      </c>
      <c r="U37" s="2">
        <f t="shared" si="18"/>
        <v>909700</v>
      </c>
      <c r="V37" s="2">
        <f t="shared" si="19"/>
        <v>884400</v>
      </c>
      <c r="W37" s="2">
        <f t="shared" si="20"/>
        <v>1794100</v>
      </c>
      <c r="X37" s="3">
        <f t="shared" si="8"/>
        <v>1.2993325655024368</v>
      </c>
      <c r="Y37" s="3">
        <f t="shared" si="9"/>
        <v>0.87859769707432966</v>
      </c>
      <c r="Z37" s="3">
        <f>'Table 1'!Q72</f>
        <v>1.091931686154676</v>
      </c>
      <c r="AA37" s="3">
        <f t="shared" si="10"/>
        <v>0.32136038091199126</v>
      </c>
    </row>
    <row r="38" spans="1:27" ht="15.75" thickBot="1" x14ac:dyDescent="0.3">
      <c r="A38" s="265">
        <v>2007</v>
      </c>
      <c r="B38" s="2">
        <f>'Table 1'!I73</f>
        <v>74449</v>
      </c>
      <c r="C38" s="266">
        <v>0.61028096180356961</v>
      </c>
      <c r="D38" s="266">
        <v>0.38971903819643033</v>
      </c>
      <c r="E38" s="2">
        <f t="shared" si="11"/>
        <v>45434.807325313952</v>
      </c>
      <c r="F38" s="2">
        <f t="shared" si="12"/>
        <v>29014.192674686041</v>
      </c>
      <c r="G38" s="2">
        <f>'Table 1'!C73</f>
        <v>1766200</v>
      </c>
      <c r="H38" s="266">
        <v>0.50962518401087076</v>
      </c>
      <c r="I38" s="266">
        <v>0.49037481598912919</v>
      </c>
      <c r="J38" s="2">
        <f t="shared" si="21"/>
        <v>900099.99999999988</v>
      </c>
      <c r="K38" s="2">
        <f t="shared" si="22"/>
        <v>866100</v>
      </c>
      <c r="L38" s="2">
        <f t="shared" si="16"/>
        <v>50477.510638055719</v>
      </c>
      <c r="M38" s="2">
        <f t="shared" si="17"/>
        <v>33499.81835202175</v>
      </c>
      <c r="N38" s="2">
        <f>'Table 1'!H73</f>
        <v>36713.334155667944</v>
      </c>
      <c r="O38" s="3">
        <f t="shared" si="3"/>
        <v>1.3749094654281844</v>
      </c>
      <c r="P38" s="3">
        <f t="shared" si="4"/>
        <v>0.91247006360085436</v>
      </c>
      <c r="Q38" s="265">
        <v>2007</v>
      </c>
      <c r="R38" s="2">
        <v>84500</v>
      </c>
      <c r="S38" s="2">
        <v>41900</v>
      </c>
      <c r="T38" s="2">
        <v>42600</v>
      </c>
      <c r="U38" s="2">
        <f t="shared" si="18"/>
        <v>941999.99999999988</v>
      </c>
      <c r="V38" s="2">
        <f t="shared" si="19"/>
        <v>908700</v>
      </c>
      <c r="W38" s="2">
        <f t="shared" si="20"/>
        <v>1850700</v>
      </c>
      <c r="X38" s="3">
        <f t="shared" si="8"/>
        <v>1.3137537259362091</v>
      </c>
      <c r="Y38" s="3">
        <f t="shared" si="9"/>
        <v>0.86969332242181141</v>
      </c>
      <c r="Z38" s="3">
        <f>'Table 1'!Q73</f>
        <v>1.0957185561769109</v>
      </c>
      <c r="AA38" s="3">
        <f t="shared" si="10"/>
        <v>0.33634171082189313</v>
      </c>
    </row>
    <row r="39" spans="1:27" ht="15.75" thickBot="1" x14ac:dyDescent="0.3">
      <c r="A39" s="265">
        <v>2008</v>
      </c>
      <c r="B39" s="2">
        <f>'Table 1'!I74</f>
        <v>80781</v>
      </c>
      <c r="C39" s="266">
        <v>0.6006431604372473</v>
      </c>
      <c r="D39" s="266">
        <v>0.39935683956275264</v>
      </c>
      <c r="E39" s="2">
        <f t="shared" si="11"/>
        <v>48520.555143281272</v>
      </c>
      <c r="F39" s="2">
        <f t="shared" si="12"/>
        <v>32260.444856718721</v>
      </c>
      <c r="G39" s="2">
        <f>'Table 1'!C74</f>
        <v>1783000</v>
      </c>
      <c r="H39" s="266">
        <v>0.50891755468311828</v>
      </c>
      <c r="I39" s="266">
        <v>0.49108244531688167</v>
      </c>
      <c r="J39" s="2">
        <f t="shared" si="21"/>
        <v>907399.99999999988</v>
      </c>
      <c r="K39" s="2">
        <f t="shared" si="22"/>
        <v>875600</v>
      </c>
      <c r="L39" s="2">
        <f t="shared" si="16"/>
        <v>53472.068705401456</v>
      </c>
      <c r="M39" s="2">
        <f t="shared" si="17"/>
        <v>36843.815505617538</v>
      </c>
      <c r="N39" s="2">
        <f>'Table 1'!H74</f>
        <v>39885.653300808051</v>
      </c>
      <c r="O39" s="3">
        <f t="shared" si="3"/>
        <v>1.3406341448672763</v>
      </c>
      <c r="P39" s="3">
        <f t="shared" si="4"/>
        <v>0.92373604182311619</v>
      </c>
      <c r="Q39" s="265">
        <v>2008</v>
      </c>
      <c r="R39" s="2">
        <v>80700</v>
      </c>
      <c r="S39" s="2">
        <v>40400</v>
      </c>
      <c r="T39" s="2">
        <v>40300</v>
      </c>
      <c r="U39" s="2">
        <f t="shared" si="18"/>
        <v>947799.99999999988</v>
      </c>
      <c r="V39" s="2">
        <f t="shared" si="19"/>
        <v>915900</v>
      </c>
      <c r="W39" s="2">
        <f t="shared" si="20"/>
        <v>1863700</v>
      </c>
      <c r="X39" s="3">
        <f t="shared" si="8"/>
        <v>1.2834895790805723</v>
      </c>
      <c r="Y39" s="3">
        <f t="shared" si="9"/>
        <v>0.88309125256067322</v>
      </c>
      <c r="Z39" s="3">
        <f>'Table 1'!Q74</f>
        <v>1.0867171225373649</v>
      </c>
      <c r="AA39" s="3">
        <f t="shared" si="10"/>
        <v>0.31097082275599752</v>
      </c>
    </row>
    <row r="40" spans="1:27" ht="15.75" thickBot="1" x14ac:dyDescent="0.3">
      <c r="A40" s="265">
        <v>2009</v>
      </c>
      <c r="B40" s="2">
        <f>'Table 1'!I75</f>
        <v>85104</v>
      </c>
      <c r="C40" s="266">
        <v>0.59726553130247062</v>
      </c>
      <c r="D40" s="266">
        <v>0.40273446869752938</v>
      </c>
      <c r="E40" s="2">
        <f t="shared" si="11"/>
        <v>50829.685775965459</v>
      </c>
      <c r="F40" s="2">
        <f t="shared" si="12"/>
        <v>34274.314224034541</v>
      </c>
      <c r="G40" s="2">
        <f>'Table 1'!C75</f>
        <v>1815698.9527552892</v>
      </c>
      <c r="H40" s="266">
        <v>0.51110713996309864</v>
      </c>
      <c r="I40" s="266">
        <v>0.48889286003690136</v>
      </c>
      <c r="J40" s="2">
        <f t="shared" si="21"/>
        <v>928016.6987767492</v>
      </c>
      <c r="K40" s="2">
        <f t="shared" si="22"/>
        <v>887682.25397853996</v>
      </c>
      <c r="L40" s="2">
        <f t="shared" si="16"/>
        <v>54772.382698464178</v>
      </c>
      <c r="M40" s="2">
        <f t="shared" si="17"/>
        <v>38611.016577631322</v>
      </c>
      <c r="N40" s="2">
        <f>'Table 1'!H75</f>
        <v>39634.024821088868</v>
      </c>
      <c r="O40" s="3">
        <f t="shared" si="3"/>
        <v>1.3819535852266092</v>
      </c>
      <c r="P40" s="3">
        <f t="shared" si="4"/>
        <v>0.97418863594915006</v>
      </c>
      <c r="Q40" s="265">
        <v>2009</v>
      </c>
      <c r="R40" s="2">
        <v>98800</v>
      </c>
      <c r="S40" s="2">
        <v>52500</v>
      </c>
      <c r="T40" s="2">
        <v>46300</v>
      </c>
      <c r="U40" s="2">
        <f t="shared" si="18"/>
        <v>980516.6987767492</v>
      </c>
      <c r="V40" s="2">
        <f t="shared" si="19"/>
        <v>933982.25397853996</v>
      </c>
      <c r="W40" s="2">
        <f t="shared" si="20"/>
        <v>1914498.9527552892</v>
      </c>
      <c r="X40" s="3">
        <f t="shared" si="8"/>
        <v>1.3079593704264836</v>
      </c>
      <c r="Y40" s="3">
        <f t="shared" si="9"/>
        <v>0.92589549798822046</v>
      </c>
      <c r="Z40" s="3">
        <f>'Table 1'!Q75</f>
        <v>1.1215707196361011</v>
      </c>
      <c r="AA40" s="3">
        <f t="shared" si="10"/>
        <v>0.29506414226682931</v>
      </c>
    </row>
    <row r="41" spans="1:27" ht="15.75" thickBot="1" x14ac:dyDescent="0.3">
      <c r="A41" s="265">
        <v>2010</v>
      </c>
      <c r="B41" s="2">
        <f>'Table 1'!I76</f>
        <v>85822</v>
      </c>
      <c r="C41" s="266">
        <v>0.59212973189902596</v>
      </c>
      <c r="D41" s="266">
        <v>0.40787026810097415</v>
      </c>
      <c r="E41" s="2">
        <f t="shared" si="11"/>
        <v>50817.757851038208</v>
      </c>
      <c r="F41" s="2">
        <f t="shared" si="12"/>
        <v>35004.242148961806</v>
      </c>
      <c r="G41" s="2">
        <f>'Table 1'!C76</f>
        <v>1780131.8952769258</v>
      </c>
      <c r="H41" s="266">
        <v>0.50964840936788025</v>
      </c>
      <c r="I41" s="266">
        <v>0.49035159063211969</v>
      </c>
      <c r="J41" s="2">
        <f t="shared" si="21"/>
        <v>907241.38889291522</v>
      </c>
      <c r="K41" s="2">
        <f t="shared" si="22"/>
        <v>872890.50638401043</v>
      </c>
      <c r="L41" s="2">
        <f t="shared" si="16"/>
        <v>56013.491528478313</v>
      </c>
      <c r="M41" s="2">
        <f t="shared" si="17"/>
        <v>40101.526930300242</v>
      </c>
      <c r="N41" s="2">
        <f>'Table 1'!H76</f>
        <v>40212.036263867354</v>
      </c>
      <c r="O41" s="3">
        <f t="shared" si="3"/>
        <v>1.3929533724908481</v>
      </c>
      <c r="P41" s="3">
        <f t="shared" si="4"/>
        <v>0.9972518344298219</v>
      </c>
      <c r="Q41" s="265">
        <v>2010</v>
      </c>
      <c r="R41" s="2">
        <v>139300</v>
      </c>
      <c r="S41" s="2">
        <v>72700</v>
      </c>
      <c r="T41" s="2">
        <v>66700</v>
      </c>
      <c r="U41" s="2">
        <f t="shared" si="18"/>
        <v>979941.38889291522</v>
      </c>
      <c r="V41" s="2">
        <f t="shared" si="19"/>
        <v>939590.50638401043</v>
      </c>
      <c r="W41" s="2">
        <f t="shared" si="20"/>
        <v>1919431.8952769258</v>
      </c>
      <c r="X41" s="3">
        <f t="shared" si="8"/>
        <v>1.2896127938318618</v>
      </c>
      <c r="Y41" s="3">
        <f t="shared" si="9"/>
        <v>0.92645855064872362</v>
      </c>
      <c r="Z41" s="3">
        <f>'Table 1'!Q76</f>
        <v>1.1119105691226314</v>
      </c>
      <c r="AA41" s="3">
        <f t="shared" si="10"/>
        <v>0.28407378586796594</v>
      </c>
    </row>
    <row r="42" spans="1:27" ht="15.75" thickBot="1" x14ac:dyDescent="0.3">
      <c r="A42" s="265">
        <v>2011</v>
      </c>
      <c r="B42" s="2">
        <f>'Table 1'!I77</f>
        <v>88831</v>
      </c>
      <c r="C42" s="266">
        <v>0.59509445006392514</v>
      </c>
      <c r="D42" s="266">
        <v>0.4049055499360748</v>
      </c>
      <c r="E42" s="2">
        <f t="shared" si="11"/>
        <v>52862.835093628535</v>
      </c>
      <c r="F42" s="2">
        <f t="shared" si="12"/>
        <v>35968.164906371458</v>
      </c>
      <c r="G42" s="2">
        <f>'Table 1'!C77</f>
        <v>1790328.010460207</v>
      </c>
      <c r="H42" s="266">
        <v>0.5104434725626863</v>
      </c>
      <c r="I42" s="266">
        <v>0.48955652743731359</v>
      </c>
      <c r="J42" s="2">
        <f t="shared" si="21"/>
        <v>913861.24668555346</v>
      </c>
      <c r="K42" s="2">
        <f t="shared" si="22"/>
        <v>876466.76377465343</v>
      </c>
      <c r="L42" s="2">
        <f t="shared" si="16"/>
        <v>57845.581356419934</v>
      </c>
      <c r="M42" s="2">
        <f t="shared" si="17"/>
        <v>41037.682651500021</v>
      </c>
      <c r="N42" s="2">
        <f>'Table 1'!H77</f>
        <v>41562.1867075544</v>
      </c>
      <c r="O42" s="3">
        <f t="shared" si="3"/>
        <v>1.3917838770958084</v>
      </c>
      <c r="P42" s="3">
        <f t="shared" si="4"/>
        <v>0.98738025841265364</v>
      </c>
      <c r="Q42" s="265">
        <v>2011</v>
      </c>
      <c r="R42" s="2">
        <v>143500</v>
      </c>
      <c r="S42" s="2">
        <v>73000</v>
      </c>
      <c r="T42" s="2">
        <v>70500</v>
      </c>
      <c r="U42" s="2">
        <f t="shared" si="18"/>
        <v>986861.24668555346</v>
      </c>
      <c r="V42" s="2">
        <f t="shared" si="19"/>
        <v>946966.76377465343</v>
      </c>
      <c r="W42" s="2">
        <f t="shared" si="20"/>
        <v>1933828.010460207</v>
      </c>
      <c r="X42" s="3">
        <f t="shared" si="8"/>
        <v>1.2888309813678367</v>
      </c>
      <c r="Y42" s="3">
        <f t="shared" si="9"/>
        <v>0.9138715452444931</v>
      </c>
      <c r="Z42" s="3">
        <f>'Table 1'!Q77</f>
        <v>1.1052189321825567</v>
      </c>
      <c r="AA42" s="3">
        <f t="shared" si="10"/>
        <v>0.29056495432826179</v>
      </c>
    </row>
    <row r="43" spans="1:27" ht="15.75" thickBot="1" x14ac:dyDescent="0.3">
      <c r="A43" s="265">
        <v>2012</v>
      </c>
      <c r="B43" s="2">
        <f>'Table 1'!I78</f>
        <v>92305</v>
      </c>
      <c r="C43" s="266">
        <v>0.59381714268213404</v>
      </c>
      <c r="D43" s="266">
        <v>0.40618285731786608</v>
      </c>
      <c r="E43" s="2">
        <f t="shared" si="11"/>
        <v>54812.291355274385</v>
      </c>
      <c r="F43" s="2">
        <f t="shared" si="12"/>
        <v>37492.70864472563</v>
      </c>
      <c r="G43" s="2">
        <f>'Table 1'!C78</f>
        <v>1811662.0571452349</v>
      </c>
      <c r="H43" s="266">
        <v>0.50903759323032349</v>
      </c>
      <c r="I43" s="266">
        <v>0.49096240676967651</v>
      </c>
      <c r="J43" s="2">
        <f t="shared" si="21"/>
        <v>922204.09331590717</v>
      </c>
      <c r="K43" s="2">
        <f t="shared" si="22"/>
        <v>889457.96382932772</v>
      </c>
      <c r="L43" s="2">
        <f t="shared" si="16"/>
        <v>59436.18311017198</v>
      </c>
      <c r="M43" s="2">
        <f t="shared" si="17"/>
        <v>42152.310923509664</v>
      </c>
      <c r="N43" s="2">
        <f>'Table 1'!H78</f>
        <v>43088.527657583909</v>
      </c>
      <c r="O43" s="3">
        <f t="shared" si="3"/>
        <v>1.3793969379158111</v>
      </c>
      <c r="P43" s="3">
        <f t="shared" si="4"/>
        <v>0.97827225052770017</v>
      </c>
      <c r="Q43" s="265">
        <v>2012</v>
      </c>
      <c r="R43" s="2">
        <v>142500</v>
      </c>
      <c r="S43" s="2">
        <v>73300</v>
      </c>
      <c r="T43" s="2">
        <v>69200</v>
      </c>
      <c r="U43" s="2">
        <f t="shared" si="18"/>
        <v>995504.09331590717</v>
      </c>
      <c r="V43" s="2">
        <f t="shared" si="19"/>
        <v>958657.96382932772</v>
      </c>
      <c r="W43" s="2">
        <f t="shared" si="20"/>
        <v>1954162.0571452349</v>
      </c>
      <c r="X43" s="3">
        <f t="shared" si="8"/>
        <v>1.2778305091807527</v>
      </c>
      <c r="Y43" s="3">
        <f t="shared" si="9"/>
        <v>0.90765640807842274</v>
      </c>
      <c r="Z43" s="3">
        <f>'Table 1'!Q78</f>
        <v>1.0962333132227424</v>
      </c>
      <c r="AA43" s="3">
        <f t="shared" si="10"/>
        <v>0.29079714211500796</v>
      </c>
    </row>
    <row r="44" spans="1:27" ht="15.75" thickBot="1" x14ac:dyDescent="0.3">
      <c r="A44" s="265">
        <v>2013</v>
      </c>
      <c r="B44" s="2">
        <f>'Table 1'!I79</f>
        <v>95053</v>
      </c>
      <c r="C44" s="266">
        <v>0.5948027115208786</v>
      </c>
      <c r="D44" s="266">
        <v>0.40519728847912145</v>
      </c>
      <c r="E44" s="2">
        <f t="shared" si="11"/>
        <v>56537.782138194074</v>
      </c>
      <c r="F44" s="2">
        <f t="shared" si="12"/>
        <v>38515.217861805933</v>
      </c>
      <c r="G44" s="2">
        <f>'Table 1'!C79</f>
        <v>1806695.65896508</v>
      </c>
      <c r="H44" s="266">
        <v>0.5064092979467002</v>
      </c>
      <c r="I44" s="266">
        <v>0.49359070205329986</v>
      </c>
      <c r="J44" s="2">
        <f t="shared" si="21"/>
        <v>914927.48025985702</v>
      </c>
      <c r="K44" s="2">
        <f t="shared" si="22"/>
        <v>891768.17870522302</v>
      </c>
      <c r="L44" s="2">
        <f t="shared" si="16"/>
        <v>61794.823478398808</v>
      </c>
      <c r="M44" s="2">
        <f t="shared" si="17"/>
        <v>43189.719908740168</v>
      </c>
      <c r="N44" s="2">
        <f>'Table 1'!H79</f>
        <v>43372.791365654106</v>
      </c>
      <c r="O44" s="3">
        <f t="shared" si="3"/>
        <v>1.424737065166912</v>
      </c>
      <c r="P44" s="3">
        <f t="shared" si="4"/>
        <v>0.99577911748011427</v>
      </c>
      <c r="Q44" s="265">
        <v>2013</v>
      </c>
      <c r="R44" s="2">
        <v>147600</v>
      </c>
      <c r="S44" s="2">
        <v>73000</v>
      </c>
      <c r="T44" s="2">
        <v>74600</v>
      </c>
      <c r="U44" s="2">
        <f t="shared" si="18"/>
        <v>987927.48025985702</v>
      </c>
      <c r="V44" s="2">
        <f t="shared" si="19"/>
        <v>966368.17870522302</v>
      </c>
      <c r="W44" s="2">
        <f t="shared" si="20"/>
        <v>1954295.65896508</v>
      </c>
      <c r="X44" s="3">
        <f t="shared" si="8"/>
        <v>1.3194603036278689</v>
      </c>
      <c r="Y44" s="3">
        <f t="shared" si="9"/>
        <v>0.9189087032829637</v>
      </c>
      <c r="Z44" s="3">
        <f>'Table 1'!Q79</f>
        <v>1.1213938960568921</v>
      </c>
      <c r="AA44" s="3">
        <f t="shared" si="10"/>
        <v>0.30107867491784812</v>
      </c>
    </row>
    <row r="45" spans="1:27" ht="15.75" thickBot="1" x14ac:dyDescent="0.3">
      <c r="A45" s="265">
        <v>2014</v>
      </c>
      <c r="B45" s="2">
        <f>'Table 1'!I80</f>
        <v>98754</v>
      </c>
      <c r="C45" s="266">
        <v>0.59946221309522463</v>
      </c>
      <c r="D45" s="266">
        <v>0.40053778690477543</v>
      </c>
      <c r="E45" s="2">
        <f t="shared" si="11"/>
        <v>59199.291392005813</v>
      </c>
      <c r="F45" s="2">
        <f t="shared" si="12"/>
        <v>39554.708607994195</v>
      </c>
      <c r="G45" s="2">
        <f>'Table 1'!C80</f>
        <v>1860489.8939391843</v>
      </c>
      <c r="H45" s="266">
        <v>0.50852816278936475</v>
      </c>
      <c r="I45" s="266">
        <v>0.49147183721063531</v>
      </c>
      <c r="J45" s="2">
        <f t="shared" si="21"/>
        <v>946111.50765307341</v>
      </c>
      <c r="K45" s="2">
        <f t="shared" si="22"/>
        <v>914378.38628611097</v>
      </c>
      <c r="L45" s="2">
        <f t="shared" si="16"/>
        <v>62571.156690457901</v>
      </c>
      <c r="M45" s="2">
        <f t="shared" si="17"/>
        <v>43258.57785052395</v>
      </c>
      <c r="N45" s="2">
        <f>'Table 1'!H80</f>
        <v>46354.157715333276</v>
      </c>
      <c r="O45" s="3">
        <f t="shared" si="3"/>
        <v>1.3498499330893954</v>
      </c>
      <c r="P45" s="3">
        <f t="shared" si="4"/>
        <v>0.93321893833516134</v>
      </c>
      <c r="Q45" s="265">
        <v>2014</v>
      </c>
      <c r="R45" s="2">
        <v>137800</v>
      </c>
      <c r="S45" s="2">
        <v>65900</v>
      </c>
      <c r="T45" s="2">
        <v>71900</v>
      </c>
      <c r="U45" s="2">
        <f t="shared" si="18"/>
        <v>1012011.5076530734</v>
      </c>
      <c r="V45" s="2">
        <f t="shared" si="19"/>
        <v>986278.38628611097</v>
      </c>
      <c r="W45" s="2">
        <f t="shared" si="20"/>
        <v>1998289.8939391843</v>
      </c>
      <c r="X45" s="3">
        <f t="shared" si="8"/>
        <v>1.2619506257021855</v>
      </c>
      <c r="Y45" s="3">
        <f t="shared" si="9"/>
        <v>0.86518698853348197</v>
      </c>
      <c r="Z45" s="3">
        <f>'Table 1'!Q80</f>
        <v>1.0661234832086819</v>
      </c>
      <c r="AA45" s="3">
        <f t="shared" si="10"/>
        <v>0.3086498613965869</v>
      </c>
    </row>
    <row r="46" spans="1:27" ht="15.75" thickBot="1" x14ac:dyDescent="0.3">
      <c r="A46" s="265">
        <v>2015</v>
      </c>
      <c r="B46" s="2">
        <f>'Table 1'!I81</f>
        <v>104376</v>
      </c>
      <c r="C46" s="266">
        <v>0.6085317231285059</v>
      </c>
      <c r="D46" s="266">
        <v>0.39146827687149405</v>
      </c>
      <c r="E46" s="2">
        <f t="shared" si="11"/>
        <v>63516.107133260928</v>
      </c>
      <c r="F46" s="2">
        <f t="shared" si="12"/>
        <v>40859.892866739065</v>
      </c>
      <c r="G46" s="2">
        <f>'Table 1'!C81</f>
        <v>1934092.4828772985</v>
      </c>
      <c r="H46" s="266">
        <v>0.51079212326765755</v>
      </c>
      <c r="I46" s="266">
        <v>0.48920787673234239</v>
      </c>
      <c r="J46" s="2">
        <f t="shared" si="21"/>
        <v>987919.20592491084</v>
      </c>
      <c r="K46" s="2">
        <f t="shared" si="22"/>
        <v>946173.27695238753</v>
      </c>
      <c r="L46" s="2">
        <f t="shared" si="16"/>
        <v>64292.815396574668</v>
      </c>
      <c r="M46" s="2">
        <f t="shared" si="17"/>
        <v>43184.365762631001</v>
      </c>
      <c r="N46" s="2">
        <f>'Table 1'!H81</f>
        <v>47127.122919118883</v>
      </c>
      <c r="O46" s="3">
        <f t="shared" si="3"/>
        <v>1.3642423176758767</v>
      </c>
      <c r="P46" s="3">
        <f t="shared" si="4"/>
        <v>0.91633783451507167</v>
      </c>
      <c r="Q46" s="265">
        <v>2015</v>
      </c>
      <c r="R46" s="2">
        <v>133000</v>
      </c>
      <c r="S46" s="2">
        <v>62100</v>
      </c>
      <c r="T46" s="2">
        <v>70900</v>
      </c>
      <c r="U46" s="2">
        <f t="shared" si="18"/>
        <v>1050019.205924911</v>
      </c>
      <c r="V46" s="2">
        <f t="shared" si="19"/>
        <v>1017073.2769523875</v>
      </c>
      <c r="W46" s="2">
        <f t="shared" si="20"/>
        <v>2067092.4828772985</v>
      </c>
      <c r="X46" s="3">
        <f t="shared" si="8"/>
        <v>1.2835586049879293</v>
      </c>
      <c r="Y46" s="3">
        <f t="shared" si="9"/>
        <v>0.85246008456396383</v>
      </c>
      <c r="Z46" s="3">
        <f>'Table 1'!Q81</f>
        <v>1.0714448323875791</v>
      </c>
      <c r="AA46" s="3">
        <f t="shared" si="10"/>
        <v>0.32831739446688257</v>
      </c>
    </row>
    <row r="47" spans="1:27" ht="15.75" thickBot="1" x14ac:dyDescent="0.3">
      <c r="A47" s="265">
        <v>2016</v>
      </c>
      <c r="B47" s="2">
        <f>'Table 1'!I82</f>
        <v>109939</v>
      </c>
      <c r="C47" s="266">
        <v>0.59485338142998812</v>
      </c>
      <c r="D47" s="266">
        <v>0.40514661857001194</v>
      </c>
      <c r="E47" s="2">
        <f t="shared" si="11"/>
        <v>65397.58590103146</v>
      </c>
      <c r="F47" s="2">
        <f t="shared" si="12"/>
        <v>44541.41409896854</v>
      </c>
      <c r="G47" s="2">
        <f>'Table 1'!C82</f>
        <v>1983676.7051068093</v>
      </c>
      <c r="H47" s="266">
        <v>0.51276436953938065</v>
      </c>
      <c r="I47" s="266">
        <v>0.48723563046061924</v>
      </c>
      <c r="J47" s="2">
        <f t="shared" si="21"/>
        <v>1017158.735064049</v>
      </c>
      <c r="K47" s="2">
        <f t="shared" si="22"/>
        <v>966517.97004276013</v>
      </c>
      <c r="L47" s="2">
        <f t="shared" si="16"/>
        <v>64294.375741573378</v>
      </c>
      <c r="M47" s="2">
        <f t="shared" si="17"/>
        <v>46084.413823157338</v>
      </c>
      <c r="N47" s="2">
        <f>'Table 1'!H82</f>
        <v>48071.034067917099</v>
      </c>
      <c r="O47" s="3">
        <f t="shared" si="3"/>
        <v>1.3374868460440263</v>
      </c>
      <c r="P47" s="3">
        <f t="shared" si="4"/>
        <v>0.95867323673643123</v>
      </c>
      <c r="Q47" s="265">
        <v>2016</v>
      </c>
      <c r="R47" s="2">
        <v>134800</v>
      </c>
      <c r="S47" s="2">
        <v>65400.000000000007</v>
      </c>
      <c r="T47" s="2">
        <v>69300</v>
      </c>
      <c r="U47" s="2">
        <f t="shared" si="18"/>
        <v>1082558.735064049</v>
      </c>
      <c r="V47" s="2">
        <f t="shared" si="19"/>
        <v>1035817.9700427601</v>
      </c>
      <c r="W47" s="2">
        <f t="shared" si="20"/>
        <v>2118476.7051068093</v>
      </c>
      <c r="X47" s="3">
        <f t="shared" si="8"/>
        <v>1.256686020279959</v>
      </c>
      <c r="Y47" s="3">
        <f t="shared" si="9"/>
        <v>0.89453450075457508</v>
      </c>
      <c r="Z47" s="3">
        <f>'Table 1'!Q82</f>
        <v>1.0795546317213141</v>
      </c>
      <c r="AA47" s="3">
        <f t="shared" si="10"/>
        <v>0.28322791392531244</v>
      </c>
    </row>
    <row r="48" spans="1:27" ht="15.75" thickBot="1" x14ac:dyDescent="0.3">
      <c r="A48" s="265">
        <v>2017</v>
      </c>
      <c r="B48" s="2">
        <f>'Table 1'!I83</f>
        <v>115703</v>
      </c>
      <c r="C48" s="266">
        <v>0.59255707821336634</v>
      </c>
      <c r="D48" s="266">
        <v>0.40744292178663366</v>
      </c>
      <c r="E48" s="2">
        <f t="shared" si="11"/>
        <v>68560.631620521119</v>
      </c>
      <c r="F48" s="2">
        <f t="shared" si="12"/>
        <v>47142.368379478874</v>
      </c>
      <c r="G48" s="2">
        <f>'Table 1'!C83</f>
        <v>2097182.9440737208</v>
      </c>
      <c r="H48" s="266">
        <v>0.51487863084778807</v>
      </c>
      <c r="I48" s="266">
        <v>0.48512136915221188</v>
      </c>
      <c r="J48" s="2">
        <f t="shared" si="21"/>
        <v>1079794.6828820107</v>
      </c>
      <c r="K48" s="2">
        <f t="shared" si="22"/>
        <v>1017388.26119171</v>
      </c>
      <c r="L48" s="2">
        <f t="shared" si="16"/>
        <v>63494.137086812036</v>
      </c>
      <c r="M48" s="2">
        <f t="shared" si="17"/>
        <v>46336.654527799466</v>
      </c>
      <c r="N48" s="2">
        <f>'Table 1'!H83</f>
        <v>49791.322424177815</v>
      </c>
      <c r="O48" s="3">
        <f t="shared" si="3"/>
        <v>1.275204874975973</v>
      </c>
      <c r="P48" s="3">
        <f t="shared" si="4"/>
        <v>0.9306170688348534</v>
      </c>
      <c r="Q48" s="265">
        <v>2017</v>
      </c>
      <c r="R48" s="2">
        <v>134400</v>
      </c>
      <c r="S48" s="2">
        <v>65099.999999999993</v>
      </c>
      <c r="T48" s="2">
        <v>69300</v>
      </c>
      <c r="U48" s="2">
        <f t="shared" si="18"/>
        <v>1144894.6828820107</v>
      </c>
      <c r="V48" s="2">
        <f t="shared" si="19"/>
        <v>1086688.2611917099</v>
      </c>
      <c r="W48" s="2">
        <f t="shared" si="20"/>
        <v>2231582.9440737208</v>
      </c>
      <c r="X48" s="3">
        <f t="shared" si="8"/>
        <v>1.202695290817575</v>
      </c>
      <c r="Y48" s="3">
        <f t="shared" si="9"/>
        <v>0.87127000015525735</v>
      </c>
      <c r="Z48" s="3">
        <f>'Table 1'!Q83</f>
        <v>1.0413049316641159</v>
      </c>
      <c r="AA48" s="3">
        <f t="shared" si="10"/>
        <v>0.27022152510796527</v>
      </c>
    </row>
    <row r="49" spans="1:27" ht="15.75" thickBot="1" x14ac:dyDescent="0.3">
      <c r="A49" s="265">
        <v>2018</v>
      </c>
      <c r="B49" s="2">
        <f>'Table 1'!I84</f>
        <v>122805</v>
      </c>
      <c r="C49" s="266">
        <v>0.59103731621818856</v>
      </c>
      <c r="D49" s="266">
        <v>0.40896268378181144</v>
      </c>
      <c r="E49" s="2">
        <f t="shared" si="11"/>
        <v>72582.337618174643</v>
      </c>
      <c r="F49" s="2">
        <f t="shared" si="12"/>
        <v>50222.662381825357</v>
      </c>
      <c r="G49" s="2">
        <f>'Table 1'!C84</f>
        <v>2184832.1673353724</v>
      </c>
      <c r="H49" s="266">
        <v>0.51575300108186573</v>
      </c>
      <c r="I49" s="266">
        <v>0.48424699891813439</v>
      </c>
      <c r="J49" s="2">
        <f t="shared" si="21"/>
        <v>1126833.7471634154</v>
      </c>
      <c r="K49" s="2">
        <f t="shared" si="22"/>
        <v>1057998.4201719572</v>
      </c>
      <c r="L49" s="2">
        <f t="shared" si="16"/>
        <v>64412.640995964612</v>
      </c>
      <c r="M49" s="2">
        <f t="shared" si="17"/>
        <v>47469.50602597557</v>
      </c>
      <c r="N49" s="2">
        <f>'Table 1'!H84</f>
        <v>52553.163765245488</v>
      </c>
      <c r="O49" s="3">
        <f t="shared" si="3"/>
        <v>1.2256662849775382</v>
      </c>
      <c r="P49" s="3">
        <f t="shared" si="4"/>
        <v>0.90326638065067644</v>
      </c>
      <c r="Q49" s="265">
        <v>2018</v>
      </c>
      <c r="R49" s="2">
        <v>125600</v>
      </c>
      <c r="S49" s="2">
        <v>60700</v>
      </c>
      <c r="T49" s="2">
        <v>64800</v>
      </c>
      <c r="U49" s="2">
        <f t="shared" si="18"/>
        <v>1187533.7471634154</v>
      </c>
      <c r="V49" s="2">
        <f t="shared" si="19"/>
        <v>1122798.4201719572</v>
      </c>
      <c r="W49" s="2">
        <f t="shared" si="20"/>
        <v>2310432.1673353724</v>
      </c>
      <c r="X49" s="3">
        <f t="shared" si="8"/>
        <v>1.163017165593903</v>
      </c>
      <c r="Y49" s="3">
        <f t="shared" si="9"/>
        <v>0.8511362204949473</v>
      </c>
      <c r="Z49" s="3">
        <f>'Table 1'!Q84</f>
        <v>1.0114023555562639</v>
      </c>
      <c r="AA49" s="3">
        <f t="shared" si="10"/>
        <v>0.26304052602113481</v>
      </c>
    </row>
    <row r="50" spans="1:27" ht="15.75" thickBot="1" x14ac:dyDescent="0.3">
      <c r="A50" s="265">
        <v>2019</v>
      </c>
      <c r="B50" s="2">
        <f>'Table 1'!I85</f>
        <v>130565</v>
      </c>
      <c r="C50" s="266">
        <v>0.57790579059685399</v>
      </c>
      <c r="D50" s="266">
        <v>0.42209420940314613</v>
      </c>
      <c r="E50" s="2">
        <f t="shared" si="11"/>
        <v>75454.269549278237</v>
      </c>
      <c r="F50" s="2">
        <f t="shared" si="12"/>
        <v>55110.73045072177</v>
      </c>
      <c r="G50" s="2">
        <f>'Table 1'!C85</f>
        <v>2225140.4345114348</v>
      </c>
      <c r="H50" s="266">
        <v>0.51325212048687074</v>
      </c>
      <c r="I50" s="266">
        <v>0.4867478795131292</v>
      </c>
      <c r="J50" s="2">
        <f t="shared" si="21"/>
        <v>1142058.0463940708</v>
      </c>
      <c r="K50" s="2">
        <f t="shared" si="22"/>
        <v>1083082.3881173639</v>
      </c>
      <c r="L50" s="2">
        <f t="shared" si="16"/>
        <v>66068.681699250956</v>
      </c>
      <c r="M50" s="2">
        <f t="shared" si="17"/>
        <v>50883.230172836971</v>
      </c>
      <c r="N50" s="2">
        <f>'Table 1'!H85</f>
        <v>53283.31501316496</v>
      </c>
      <c r="O50" s="3">
        <f t="shared" si="3"/>
        <v>1.2399506615331095</v>
      </c>
      <c r="P50" s="3">
        <f t="shared" si="4"/>
        <v>0.95495616517600324</v>
      </c>
      <c r="Q50" s="265">
        <v>2019</v>
      </c>
      <c r="R50" s="2">
        <v>119100</v>
      </c>
      <c r="S50" s="2">
        <v>61200</v>
      </c>
      <c r="T50" s="2">
        <v>57900</v>
      </c>
      <c r="U50" s="2">
        <f t="shared" si="18"/>
        <v>1203258.0463940708</v>
      </c>
      <c r="V50" s="2">
        <f t="shared" si="19"/>
        <v>1140982.3881173639</v>
      </c>
      <c r="W50" s="2">
        <f t="shared" si="20"/>
        <v>2344240.4345114348</v>
      </c>
      <c r="X50" s="3">
        <f t="shared" si="8"/>
        <v>1.1768844051193346</v>
      </c>
      <c r="Y50" s="3">
        <f t="shared" si="9"/>
        <v>0.90649620423399158</v>
      </c>
      <c r="Z50" s="3">
        <f>'Table 1'!Q85</f>
        <v>1.0452817885006971</v>
      </c>
      <c r="AA50" s="3">
        <f t="shared" si="10"/>
        <v>0.22984341651524354</v>
      </c>
    </row>
    <row r="51" spans="1:27" ht="15.75" thickBot="1" x14ac:dyDescent="0.3">
      <c r="A51" s="265">
        <v>2020</v>
      </c>
      <c r="B51" s="2">
        <f>'Table 1'!I86</f>
        <v>139313</v>
      </c>
      <c r="C51" s="266">
        <v>0.57560849300880368</v>
      </c>
      <c r="D51" s="266">
        <v>0.42439150699119632</v>
      </c>
      <c r="E51" s="2">
        <f t="shared" si="11"/>
        <v>80189.745986535461</v>
      </c>
      <c r="F51" s="2">
        <f t="shared" si="12"/>
        <v>59123.254013464531</v>
      </c>
      <c r="G51" s="2">
        <f>'Table 1'!C86</f>
        <v>2262863.3687851802</v>
      </c>
      <c r="H51" s="266">
        <v>0.5128229740360335</v>
      </c>
      <c r="I51" s="266">
        <v>0.4871770259639665</v>
      </c>
      <c r="J51" s="2">
        <f t="shared" si="21"/>
        <v>1160448.3226176137</v>
      </c>
      <c r="K51" s="2">
        <f t="shared" si="22"/>
        <v>1102415.0461675664</v>
      </c>
      <c r="L51" s="2">
        <f t="shared" si="16"/>
        <v>69102.384331645299</v>
      </c>
      <c r="M51" s="2">
        <f t="shared" si="17"/>
        <v>53630.666797410377</v>
      </c>
      <c r="N51" s="2">
        <f>'Table 1'!H86</f>
        <v>56797.213661078953</v>
      </c>
      <c r="O51" s="3">
        <f t="shared" si="3"/>
        <v>1.2166509565767418</v>
      </c>
      <c r="P51" s="3">
        <f t="shared" si="4"/>
        <v>0.94424820057962644</v>
      </c>
      <c r="Q51" s="265">
        <v>2020</v>
      </c>
      <c r="R51" s="2">
        <v>116500</v>
      </c>
      <c r="S51" s="2">
        <v>57800</v>
      </c>
      <c r="T51" s="2">
        <v>58700</v>
      </c>
      <c r="U51" s="2">
        <f t="shared" si="18"/>
        <v>1218248.3226176137</v>
      </c>
      <c r="V51" s="2">
        <f t="shared" si="19"/>
        <v>1161115.0461675664</v>
      </c>
      <c r="W51" s="2">
        <f t="shared" si="20"/>
        <v>2379363.3687851802</v>
      </c>
      <c r="X51" s="3">
        <f t="shared" si="8"/>
        <v>1.1589267438817177</v>
      </c>
      <c r="Y51" s="3">
        <f t="shared" si="9"/>
        <v>0.89651187199016369</v>
      </c>
      <c r="Z51" s="3">
        <f>'Table 1'!Q86</f>
        <v>1.0308698610664697</v>
      </c>
      <c r="AA51" s="3">
        <f t="shared" si="10"/>
        <v>0.22389556719173409</v>
      </c>
    </row>
    <row r="52" spans="1:27" ht="15.75" thickBot="1" x14ac:dyDescent="0.3">
      <c r="A52" s="265">
        <v>2021</v>
      </c>
      <c r="B52" s="2">
        <f>'Table 1'!I87</f>
        <v>144035</v>
      </c>
      <c r="C52" s="266">
        <v>0.57781746194192884</v>
      </c>
      <c r="D52" s="266">
        <v>0.4221825380580711</v>
      </c>
      <c r="E52" s="2">
        <f t="shared" si="11"/>
        <v>83225.93813080572</v>
      </c>
      <c r="F52" s="2">
        <f t="shared" si="12"/>
        <v>60809.061869194273</v>
      </c>
      <c r="G52" s="2">
        <f>'Table 1'!C87</f>
        <v>2268471.5007942598</v>
      </c>
      <c r="H52" s="266">
        <v>0.51548378307180986</v>
      </c>
      <c r="I52" s="266">
        <v>0.48451621692819014</v>
      </c>
      <c r="J52" s="2">
        <f t="shared" si="21"/>
        <v>1169360.2710200113</v>
      </c>
      <c r="K52" s="2">
        <f t="shared" si="22"/>
        <v>1099111.2297742486</v>
      </c>
      <c r="L52" s="2">
        <f t="shared" si="16"/>
        <v>71172.195766672725</v>
      </c>
      <c r="M52" s="2">
        <f t="shared" si="17"/>
        <v>55325.666977021174</v>
      </c>
      <c r="N52" s="2">
        <f>'Table 1'!H87</f>
        <v>57973.597522002063</v>
      </c>
      <c r="O52" s="3">
        <f t="shared" si="3"/>
        <v>1.2276656755631139</v>
      </c>
      <c r="P52" s="3">
        <f t="shared" si="4"/>
        <v>0.95432523324128804</v>
      </c>
      <c r="Q52" s="265">
        <v>2021</v>
      </c>
      <c r="R52" s="2">
        <v>134800</v>
      </c>
      <c r="S52" s="2">
        <v>66800</v>
      </c>
      <c r="T52" s="2">
        <v>68000</v>
      </c>
      <c r="U52" s="2">
        <f t="shared" si="18"/>
        <v>1236160.2710200113</v>
      </c>
      <c r="V52" s="2">
        <f t="shared" si="19"/>
        <v>1167111.2297742486</v>
      </c>
      <c r="W52" s="2">
        <f t="shared" si="20"/>
        <v>2403271.5007942598</v>
      </c>
      <c r="X52" s="3">
        <f t="shared" si="8"/>
        <v>1.1613247090637235</v>
      </c>
      <c r="Y52" s="3">
        <f t="shared" si="9"/>
        <v>0.8987228928602774</v>
      </c>
      <c r="Z52" s="3">
        <f>'Table 1'!Q87</f>
        <v>1.033796242742351</v>
      </c>
      <c r="AA52" s="3">
        <f t="shared" si="10"/>
        <v>0.22265055361790431</v>
      </c>
    </row>
    <row r="53" spans="1:27" ht="15.75" thickBot="1" x14ac:dyDescent="0.3">
      <c r="A53" s="265">
        <v>2022</v>
      </c>
      <c r="B53" s="2">
        <f>'Table 1'!I88</f>
        <v>158502</v>
      </c>
      <c r="C53" s="266">
        <v>0.57199078079574373</v>
      </c>
      <c r="D53" s="266">
        <v>0.42800921920425633</v>
      </c>
      <c r="E53" s="2">
        <f t="shared" si="11"/>
        <v>90661.682737686977</v>
      </c>
      <c r="F53" s="2">
        <f t="shared" si="12"/>
        <v>67840.317262313038</v>
      </c>
      <c r="G53" s="2">
        <f>'Table 1'!C88</f>
        <v>2334173.0721476343</v>
      </c>
      <c r="H53" s="266">
        <v>0.51137883934760398</v>
      </c>
      <c r="I53" s="266">
        <v>0.48862116065239597</v>
      </c>
      <c r="J53" s="2">
        <f t="shared" si="21"/>
        <v>1193646.7164712884</v>
      </c>
      <c r="K53" s="2">
        <f t="shared" si="22"/>
        <v>1140526.355676346</v>
      </c>
      <c r="L53" s="2">
        <f t="shared" si="16"/>
        <v>75953.530878638107</v>
      </c>
      <c r="M53" s="2">
        <f t="shared" si="17"/>
        <v>59481.586659242872</v>
      </c>
      <c r="N53" s="2">
        <f>'Table 1'!H88</f>
        <v>63523.662551440328</v>
      </c>
      <c r="O53" s="3">
        <f t="shared" si="3"/>
        <v>1.1956730425789335</v>
      </c>
      <c r="P53" s="3">
        <f t="shared" si="4"/>
        <v>0.93636897291738719</v>
      </c>
      <c r="Q53" s="265">
        <v>2022</v>
      </c>
      <c r="R53" s="2">
        <v>99300</v>
      </c>
      <c r="S53" s="2">
        <v>50600</v>
      </c>
      <c r="T53" s="2">
        <v>48700</v>
      </c>
      <c r="U53" s="2">
        <f>J53+S53</f>
        <v>1244246.7164712884</v>
      </c>
      <c r="V53" s="2">
        <f>K53+T53</f>
        <v>1189226.355676346</v>
      </c>
      <c r="W53" s="2">
        <f>G53+R53</f>
        <v>2433473.0721476343</v>
      </c>
      <c r="X53" s="3">
        <f t="shared" si="8"/>
        <v>1.1470483967160321</v>
      </c>
      <c r="Y53" s="3">
        <f t="shared" si="9"/>
        <v>0.89802373379329958</v>
      </c>
      <c r="Z53" s="3">
        <f>'Table 1'!Q88</f>
        <v>1.0253512652578356</v>
      </c>
      <c r="AA53" s="3">
        <f t="shared" si="10"/>
        <v>0.21686870944439474</v>
      </c>
    </row>
    <row r="54" spans="1:27" ht="15.75" thickBot="1" x14ac:dyDescent="0.3">
      <c r="A54" s="265">
        <v>2023</v>
      </c>
      <c r="B54" s="2">
        <f>'Table 1'!I89</f>
        <v>173313</v>
      </c>
      <c r="C54" s="266">
        <v>0.56908924699367147</v>
      </c>
      <c r="D54" s="266">
        <v>0.43091075300632842</v>
      </c>
      <c r="E54" s="2">
        <f t="shared" si="11"/>
        <v>98630.56466421418</v>
      </c>
      <c r="F54" s="2">
        <f t="shared" si="12"/>
        <v>74682.435335785791</v>
      </c>
      <c r="G54" s="2">
        <f>'Table 1'!C89</f>
        <v>2393533.1943672174</v>
      </c>
      <c r="H54" s="266">
        <v>0.51314752538680053</v>
      </c>
      <c r="I54" s="266">
        <v>0.48685247461319953</v>
      </c>
      <c r="J54" s="2">
        <f t="shared" si="21"/>
        <v>1228235.6356207014</v>
      </c>
      <c r="K54" s="2">
        <f t="shared" si="22"/>
        <v>1165297.558746516</v>
      </c>
      <c r="L54" s="2">
        <f t="shared" si="16"/>
        <v>80302.640473682579</v>
      </c>
      <c r="M54" s="2">
        <f t="shared" si="17"/>
        <v>64088.725472075981</v>
      </c>
      <c r="N54" s="2">
        <f>'Table 1'!H89</f>
        <v>66908.905059748358</v>
      </c>
      <c r="O54" s="3">
        <f t="shared" si="3"/>
        <v>1.2001786668302803</v>
      </c>
      <c r="P54" s="3">
        <f t="shared" si="4"/>
        <v>0.95785045973844574</v>
      </c>
      <c r="Q54" s="265">
        <v>2023</v>
      </c>
      <c r="R54" s="2">
        <v>99100</v>
      </c>
      <c r="S54" s="2">
        <v>48300</v>
      </c>
      <c r="T54" s="2">
        <v>50800</v>
      </c>
      <c r="U54" s="2">
        <f>J54+S54</f>
        <v>1276535.6356207014</v>
      </c>
      <c r="V54" s="2">
        <f>K54+T54</f>
        <v>1216097.558746516</v>
      </c>
      <c r="W54" s="2">
        <f>G54+R54</f>
        <v>2492633.1943672174</v>
      </c>
      <c r="X54" s="3">
        <f t="shared" si="8"/>
        <v>1.1547677687790749</v>
      </c>
      <c r="Y54" s="3">
        <f t="shared" si="9"/>
        <v>0.91783820660567261</v>
      </c>
      <c r="Z54" s="3">
        <f>'Table 1'!Q89</f>
        <v>1.0391753652096039</v>
      </c>
      <c r="AA54" s="3">
        <f t="shared" si="10"/>
        <v>0.20191011037701001</v>
      </c>
    </row>
  </sheetData>
  <mergeCells count="2">
    <mergeCell ref="A1:P1"/>
    <mergeCell ref="Q1:AA1"/>
  </mergeCells>
  <hyperlinks>
    <hyperlink ref="A2" location="SourcesTable3" display="Sources" xr:uid="{0A889E50-30A6-45CD-AA48-1C8615C76423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4100" r:id="rId4">
          <objectPr defaultSize="0" autoPict="0" r:id="rId5">
            <anchor moveWithCells="1">
              <from>
                <xdr:col>1</xdr:col>
                <xdr:colOff>161925</xdr:colOff>
                <xdr:row>56</xdr:row>
                <xdr:rowOff>142875</xdr:rowOff>
              </from>
              <to>
                <xdr:col>17</xdr:col>
                <xdr:colOff>180975</xdr:colOff>
                <xdr:row>125</xdr:row>
                <xdr:rowOff>171450</xdr:rowOff>
              </to>
            </anchor>
          </objectPr>
        </oleObject>
      </mc:Choice>
      <mc:Fallback>
        <oleObject progId="Word.Document.12" shapeId="4100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C8950-F14B-4917-85BE-5C0AA9055A69}">
  <dimension ref="A1:K88"/>
  <sheetViews>
    <sheetView workbookViewId="0">
      <pane xSplit="1" ySplit="4" topLeftCell="B68" activePane="bottomRight" state="frozen"/>
      <selection pane="topRight" activeCell="B1" sqref="B1"/>
      <selection pane="bottomLeft" activeCell="A5" sqref="A5"/>
      <selection pane="bottomRight" activeCell="M146" sqref="M146"/>
    </sheetView>
  </sheetViews>
  <sheetFormatPr defaultRowHeight="15" x14ac:dyDescent="0.25"/>
  <cols>
    <col min="2" max="10" width="12.28515625" customWidth="1"/>
    <col min="11" max="11" width="12.85546875" customWidth="1"/>
  </cols>
  <sheetData>
    <row r="1" spans="1:11" ht="15.75" x14ac:dyDescent="0.25">
      <c r="A1" s="304" t="s">
        <v>51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</row>
    <row r="2" spans="1:11" ht="15.75" thickBot="1" x14ac:dyDescent="0.3">
      <c r="A2" s="251" t="s">
        <v>53</v>
      </c>
    </row>
    <row r="3" spans="1:11" ht="15.75" thickBot="1" x14ac:dyDescent="0.3">
      <c r="A3" s="267"/>
      <c r="B3" s="9">
        <v>1</v>
      </c>
      <c r="C3" s="10">
        <v>2</v>
      </c>
      <c r="D3" s="10">
        <v>3</v>
      </c>
      <c r="E3" s="10">
        <v>4</v>
      </c>
      <c r="F3" s="10">
        <v>5</v>
      </c>
      <c r="G3" s="10">
        <v>6</v>
      </c>
      <c r="H3" s="10">
        <v>7</v>
      </c>
      <c r="I3" s="10">
        <v>8</v>
      </c>
      <c r="J3" s="10">
        <v>9</v>
      </c>
      <c r="K3" s="10">
        <v>10</v>
      </c>
    </row>
    <row r="4" spans="1:11" ht="64.5" thickBot="1" x14ac:dyDescent="0.3">
      <c r="A4" s="5"/>
      <c r="B4" s="268" t="s">
        <v>42</v>
      </c>
      <c r="C4" s="268" t="s">
        <v>43</v>
      </c>
      <c r="D4" s="268" t="s">
        <v>44</v>
      </c>
      <c r="E4" s="268" t="s">
        <v>45</v>
      </c>
      <c r="F4" s="268" t="s">
        <v>46</v>
      </c>
      <c r="G4" s="268" t="s">
        <v>47</v>
      </c>
      <c r="H4" s="268" t="s">
        <v>48</v>
      </c>
      <c r="I4" s="268" t="s">
        <v>52</v>
      </c>
      <c r="J4" s="268" t="s">
        <v>49</v>
      </c>
      <c r="K4" s="268" t="s">
        <v>50</v>
      </c>
    </row>
    <row r="5" spans="1:11" ht="15.75" thickBot="1" x14ac:dyDescent="0.3">
      <c r="A5" s="269">
        <v>1939</v>
      </c>
      <c r="B5" s="270">
        <v>731.21240315042633</v>
      </c>
      <c r="C5" s="270">
        <f>B5*1000000/(35*52)</f>
        <v>401765.05667605839</v>
      </c>
      <c r="D5" s="271"/>
      <c r="E5" s="270"/>
      <c r="F5" s="270">
        <f>'Table 1'!I5</f>
        <v>215.47126436781605</v>
      </c>
      <c r="G5" s="270">
        <f>F5*1000000/C5</f>
        <v>536.31160995056302</v>
      </c>
      <c r="H5" s="270"/>
      <c r="I5" s="270">
        <f>'Table 1'!H5</f>
        <v>311.19044124254691</v>
      </c>
      <c r="J5" s="272">
        <f>G5/I5</f>
        <v>1.7234192920872946</v>
      </c>
      <c r="K5" s="273"/>
    </row>
    <row r="6" spans="1:11" ht="15.75" thickBot="1" x14ac:dyDescent="0.3">
      <c r="A6" s="269">
        <v>1940</v>
      </c>
      <c r="B6" s="270">
        <v>723.5917988863431</v>
      </c>
      <c r="C6" s="270">
        <f>B6*1000000/(35*52)</f>
        <v>397577.91147601273</v>
      </c>
      <c r="D6" s="271"/>
      <c r="E6" s="270"/>
      <c r="F6" s="270">
        <f>'Table 1'!I6</f>
        <v>218.35704022988503</v>
      </c>
      <c r="G6" s="270">
        <f t="shared" ref="G6:G69" si="0">F6*1000000/C6</f>
        <v>549.218238556644</v>
      </c>
      <c r="H6" s="270"/>
      <c r="I6" s="270">
        <f>'Table 1'!H6</f>
        <v>335.56126721591636</v>
      </c>
      <c r="J6" s="272">
        <f t="shared" ref="J6:J69" si="1">G6/I6</f>
        <v>1.6367152356807926</v>
      </c>
      <c r="K6" s="273"/>
    </row>
    <row r="7" spans="1:11" ht="15.75" thickBot="1" x14ac:dyDescent="0.3">
      <c r="A7" s="269">
        <v>1941</v>
      </c>
      <c r="B7" s="270">
        <v>822.07762164174494</v>
      </c>
      <c r="C7" s="270">
        <f t="shared" ref="C7:C70" si="2">B7*1000000/(35*52)</f>
        <v>451691.00090205768</v>
      </c>
      <c r="D7" s="271"/>
      <c r="E7" s="270"/>
      <c r="F7" s="270">
        <f>'Table 1'!I7</f>
        <v>256.83405172413791</v>
      </c>
      <c r="G7" s="270">
        <f t="shared" si="0"/>
        <v>568.60564237769358</v>
      </c>
      <c r="H7" s="270"/>
      <c r="I7" s="270">
        <f>'Table 1'!H7</f>
        <v>368.87888379152344</v>
      </c>
      <c r="J7" s="272">
        <f t="shared" si="1"/>
        <v>1.5414426451665588</v>
      </c>
      <c r="K7" s="273"/>
    </row>
    <row r="8" spans="1:11" ht="15.75" thickBot="1" x14ac:dyDescent="0.3">
      <c r="A8" s="269">
        <v>1942</v>
      </c>
      <c r="B8" s="270">
        <v>864.00045338837458</v>
      </c>
      <c r="C8" s="270">
        <f t="shared" si="2"/>
        <v>474725.52383976622</v>
      </c>
      <c r="D8" s="271"/>
      <c r="E8" s="270"/>
      <c r="F8" s="270">
        <f>'Table 1'!I8</f>
        <v>280.88218390804599</v>
      </c>
      <c r="G8" s="270">
        <f t="shared" si="0"/>
        <v>591.6728083970728</v>
      </c>
      <c r="H8" s="270"/>
      <c r="I8" s="270">
        <f>'Table 1'!H8</f>
        <v>404.53244358006214</v>
      </c>
      <c r="J8" s="272">
        <f t="shared" si="1"/>
        <v>1.4626090386245454</v>
      </c>
      <c r="K8" s="273"/>
    </row>
    <row r="9" spans="1:11" ht="15.75" thickBot="1" x14ac:dyDescent="0.3">
      <c r="A9" s="269">
        <v>1943</v>
      </c>
      <c r="B9" s="270">
        <v>989.43182758986813</v>
      </c>
      <c r="C9" s="270">
        <f t="shared" si="2"/>
        <v>543643.86131311441</v>
      </c>
      <c r="D9" s="271"/>
      <c r="E9" s="270"/>
      <c r="F9" s="270">
        <f>'Table 1'!I9</f>
        <v>332.82614942528738</v>
      </c>
      <c r="G9" s="270">
        <f t="shared" si="0"/>
        <v>612.21357051909115</v>
      </c>
      <c r="H9" s="270"/>
      <c r="I9" s="270">
        <f>'Table 1'!H9</f>
        <v>468.93482020167647</v>
      </c>
      <c r="J9" s="272">
        <f t="shared" si="1"/>
        <v>1.3055408644122317</v>
      </c>
      <c r="K9" s="273"/>
    </row>
    <row r="10" spans="1:11" ht="15.75" thickBot="1" x14ac:dyDescent="0.3">
      <c r="A10" s="269">
        <v>1944</v>
      </c>
      <c r="B10" s="270">
        <v>1117.0875846205761</v>
      </c>
      <c r="C10" s="270">
        <f t="shared" si="2"/>
        <v>613784.38715416274</v>
      </c>
      <c r="D10" s="271"/>
      <c r="E10" s="270"/>
      <c r="F10" s="270">
        <f>'Table 1'!I10</f>
        <v>382.84626436781616</v>
      </c>
      <c r="G10" s="270">
        <f t="shared" si="0"/>
        <v>623.7471535287807</v>
      </c>
      <c r="H10" s="270"/>
      <c r="I10" s="270">
        <f>'Table 1'!H10</f>
        <v>517.57075353555661</v>
      </c>
      <c r="J10" s="272">
        <f t="shared" si="1"/>
        <v>1.2051437398035472</v>
      </c>
      <c r="K10" s="273"/>
    </row>
    <row r="11" spans="1:11" ht="15.75" thickBot="1" x14ac:dyDescent="0.3">
      <c r="A11" s="269">
        <v>1945</v>
      </c>
      <c r="B11" s="270">
        <v>1060.4636827735058</v>
      </c>
      <c r="C11" s="270">
        <f t="shared" si="2"/>
        <v>582672.35317225591</v>
      </c>
      <c r="D11" s="271"/>
      <c r="E11" s="270"/>
      <c r="F11" s="270">
        <f>'Table 1'!I11</f>
        <v>376.11278735632192</v>
      </c>
      <c r="G11" s="270">
        <f t="shared" si="0"/>
        <v>645.49619577562385</v>
      </c>
      <c r="H11" s="270"/>
      <c r="I11" s="270">
        <f>'Table 1'!H11</f>
        <v>507.70472282174097</v>
      </c>
      <c r="J11" s="272">
        <f t="shared" si="1"/>
        <v>1.271400809880318</v>
      </c>
      <c r="K11" s="273"/>
    </row>
    <row r="12" spans="1:11" ht="15.75" thickBot="1" x14ac:dyDescent="0.3">
      <c r="A12" s="269">
        <v>1946</v>
      </c>
      <c r="B12" s="270">
        <v>1032.8143714451744</v>
      </c>
      <c r="C12" s="270">
        <f t="shared" si="2"/>
        <v>567480.42387097492</v>
      </c>
      <c r="D12" s="271"/>
      <c r="E12" s="270"/>
      <c r="F12" s="270">
        <f>'Table 1'!I12</f>
        <v>387.65589080459779</v>
      </c>
      <c r="G12" s="270">
        <f t="shared" si="0"/>
        <v>683.11764511675403</v>
      </c>
      <c r="H12" s="270"/>
      <c r="I12" s="270">
        <f>'Table 1'!H12</f>
        <v>512.54986126340873</v>
      </c>
      <c r="J12" s="272">
        <f t="shared" si="1"/>
        <v>1.3327828114769256</v>
      </c>
      <c r="K12" s="273"/>
    </row>
    <row r="13" spans="1:11" ht="15.75" thickBot="1" x14ac:dyDescent="0.3">
      <c r="A13" s="269">
        <v>1947</v>
      </c>
      <c r="B13" s="270">
        <v>963.17915649935503</v>
      </c>
      <c r="C13" s="270">
        <f t="shared" si="2"/>
        <v>529219.31675788737</v>
      </c>
      <c r="D13" s="271"/>
      <c r="E13" s="270"/>
      <c r="F13" s="270">
        <f>'Table 1'!I13</f>
        <v>375.15086206896558</v>
      </c>
      <c r="G13" s="270">
        <f t="shared" si="0"/>
        <v>708.8759805050604</v>
      </c>
      <c r="H13" s="270"/>
      <c r="I13" s="270">
        <f>'Table 1'!H13</f>
        <v>532.0721257780915</v>
      </c>
      <c r="J13" s="272">
        <f t="shared" si="1"/>
        <v>1.3322930222447089</v>
      </c>
      <c r="K13" s="273"/>
    </row>
    <row r="14" spans="1:11" ht="15.75" thickBot="1" x14ac:dyDescent="0.3">
      <c r="A14" s="269">
        <v>1948</v>
      </c>
      <c r="B14" s="270">
        <v>1018.5546360438526</v>
      </c>
      <c r="C14" s="270">
        <f t="shared" si="2"/>
        <v>559645.40441969922</v>
      </c>
      <c r="D14" s="271"/>
      <c r="E14" s="270"/>
      <c r="F14" s="270">
        <f>'Table 1'!I14</f>
        <v>416.51364942528738</v>
      </c>
      <c r="G14" s="270">
        <f t="shared" si="0"/>
        <v>744.2456350681083</v>
      </c>
      <c r="H14" s="270"/>
      <c r="I14" s="270">
        <f>'Table 1'!H14</f>
        <v>591.370142602442</v>
      </c>
      <c r="J14" s="272">
        <f t="shared" si="1"/>
        <v>1.2585106711558134</v>
      </c>
      <c r="K14" s="273"/>
    </row>
    <row r="15" spans="1:11" ht="15.75" thickBot="1" x14ac:dyDescent="0.3">
      <c r="A15" s="269">
        <v>1949</v>
      </c>
      <c r="B15" s="270">
        <v>1029.6304307259252</v>
      </c>
      <c r="C15" s="270">
        <f t="shared" si="2"/>
        <v>565731.00589336548</v>
      </c>
      <c r="D15" s="271"/>
      <c r="E15" s="270"/>
      <c r="F15" s="270">
        <f>'Table 1'!I15</f>
        <v>445.37140804597703</v>
      </c>
      <c r="G15" s="270">
        <f t="shared" si="0"/>
        <v>787.24942314709369</v>
      </c>
      <c r="H15" s="270"/>
      <c r="I15" s="270">
        <f>'Table 1'!H15</f>
        <v>595.61588666823229</v>
      </c>
      <c r="J15" s="272">
        <f t="shared" si="1"/>
        <v>1.3217401361653143</v>
      </c>
      <c r="K15" s="273"/>
    </row>
    <row r="16" spans="1:11" ht="15.75" thickBot="1" x14ac:dyDescent="0.3">
      <c r="A16" s="269">
        <v>1950</v>
      </c>
      <c r="B16" s="270">
        <v>1066.1737394018924</v>
      </c>
      <c r="C16" s="270">
        <f t="shared" si="2"/>
        <v>585809.74692411663</v>
      </c>
      <c r="D16" s="271"/>
      <c r="E16" s="270"/>
      <c r="F16" s="270">
        <f>'Table 1'!I16</f>
        <v>489.61997126436785</v>
      </c>
      <c r="G16" s="270">
        <f t="shared" si="0"/>
        <v>835.80031543550126</v>
      </c>
      <c r="H16" s="270"/>
      <c r="I16" s="270">
        <f>'Table 1'!H16</f>
        <v>664.95881190044918</v>
      </c>
      <c r="J16" s="272">
        <f t="shared" si="1"/>
        <v>1.2569204294725982</v>
      </c>
      <c r="K16" s="273"/>
    </row>
    <row r="17" spans="1:11" ht="15.75" thickBot="1" x14ac:dyDescent="0.3">
      <c r="A17" s="269">
        <v>1951</v>
      </c>
      <c r="B17" s="270">
        <v>1092.4296457392236</v>
      </c>
      <c r="C17" s="270">
        <f t="shared" si="2"/>
        <v>600236.06908748543</v>
      </c>
      <c r="D17" s="271"/>
      <c r="E17" s="270"/>
      <c r="F17" s="270">
        <f>'Table 1'!I17</f>
        <v>547.33548850574709</v>
      </c>
      <c r="G17" s="270">
        <f t="shared" si="0"/>
        <v>911.86704147559647</v>
      </c>
      <c r="H17" s="270"/>
      <c r="I17" s="270">
        <f>'Table 1'!H17</f>
        <v>844.24801633971754</v>
      </c>
      <c r="J17" s="272">
        <f t="shared" si="1"/>
        <v>1.0800937921406613</v>
      </c>
      <c r="K17" s="273"/>
    </row>
    <row r="18" spans="1:11" ht="15.75" thickBot="1" x14ac:dyDescent="0.3">
      <c r="A18" s="269">
        <v>1952</v>
      </c>
      <c r="B18" s="270">
        <v>1177.2329814434536</v>
      </c>
      <c r="C18" s="270">
        <f t="shared" si="2"/>
        <v>646831.30848541402</v>
      </c>
      <c r="D18" s="271"/>
      <c r="E18" s="270"/>
      <c r="F18" s="270">
        <f>'Table 1'!I18</f>
        <v>646.41379310344826</v>
      </c>
      <c r="G18" s="270">
        <f t="shared" si="0"/>
        <v>999.3545219959384</v>
      </c>
      <c r="H18" s="270"/>
      <c r="I18" s="270">
        <f>'Table 1'!H18</f>
        <v>845.32621471528978</v>
      </c>
      <c r="J18" s="272">
        <f t="shared" si="1"/>
        <v>1.1822116771009239</v>
      </c>
      <c r="K18" s="273"/>
    </row>
    <row r="19" spans="1:11" ht="15.75" thickBot="1" x14ac:dyDescent="0.3">
      <c r="A19" s="269">
        <v>1953</v>
      </c>
      <c r="B19" s="270">
        <v>1191.720106349288</v>
      </c>
      <c r="C19" s="270">
        <f t="shared" si="2"/>
        <v>654791.26722488354</v>
      </c>
      <c r="D19" s="271"/>
      <c r="E19" s="270"/>
      <c r="F19" s="270">
        <f>'Table 1'!I19</f>
        <v>689.70043103448279</v>
      </c>
      <c r="G19" s="270">
        <f t="shared" si="0"/>
        <v>1053.3134230050903</v>
      </c>
      <c r="H19" s="270"/>
      <c r="I19" s="270">
        <f>'Table 1'!H19</f>
        <v>870.67503468653558</v>
      </c>
      <c r="J19" s="272">
        <f t="shared" si="1"/>
        <v>1.2097664238004815</v>
      </c>
      <c r="K19" s="273"/>
    </row>
    <row r="20" spans="1:11" ht="15.75" thickBot="1" x14ac:dyDescent="0.3">
      <c r="A20" s="269">
        <v>1954</v>
      </c>
      <c r="B20" s="270">
        <v>1223.2645917250911</v>
      </c>
      <c r="C20" s="270">
        <f t="shared" si="2"/>
        <v>672123.40204675344</v>
      </c>
      <c r="D20" s="271"/>
      <c r="E20" s="270"/>
      <c r="F20" s="270">
        <f>'Table 1'!I20</f>
        <v>762.80675287356325</v>
      </c>
      <c r="G20" s="270">
        <f t="shared" si="0"/>
        <v>1134.9206865147985</v>
      </c>
      <c r="H20" s="270"/>
      <c r="I20" s="270">
        <f>'Table 1'!H20</f>
        <v>955.17718590399397</v>
      </c>
      <c r="J20" s="272">
        <f t="shared" si="1"/>
        <v>1.1881781760110743</v>
      </c>
      <c r="K20" s="273"/>
    </row>
    <row r="21" spans="1:11" ht="15.75" thickBot="1" x14ac:dyDescent="0.3">
      <c r="A21" s="269">
        <v>1955</v>
      </c>
      <c r="B21" s="270">
        <v>1286.5171486217423</v>
      </c>
      <c r="C21" s="270">
        <f t="shared" si="2"/>
        <v>706877.55418777047</v>
      </c>
      <c r="D21" s="271"/>
      <c r="E21" s="270"/>
      <c r="F21" s="270">
        <f>'Table 1'!I21</f>
        <v>852.26580459770116</v>
      </c>
      <c r="G21" s="270">
        <f t="shared" si="0"/>
        <v>1205.6767109785901</v>
      </c>
      <c r="H21" s="270"/>
      <c r="I21" s="270">
        <f>'Table 1'!H21</f>
        <v>1030.8392886587112</v>
      </c>
      <c r="J21" s="272">
        <f t="shared" si="1"/>
        <v>1.1696068671842832</v>
      </c>
      <c r="K21" s="273"/>
    </row>
    <row r="22" spans="1:11" ht="15.75" thickBot="1" x14ac:dyDescent="0.3">
      <c r="A22" s="269">
        <v>1956</v>
      </c>
      <c r="B22" s="270">
        <v>1353.0495506732993</v>
      </c>
      <c r="C22" s="270">
        <f t="shared" si="2"/>
        <v>743433.81905126339</v>
      </c>
      <c r="D22" s="270">
        <f>'Table 1'!N22</f>
        <v>5270</v>
      </c>
      <c r="E22" s="270">
        <f t="shared" ref="E22:E69" si="3">C22+D22</f>
        <v>748703.81905126339</v>
      </c>
      <c r="F22" s="270">
        <f>'Table 1'!I22</f>
        <v>924.41020114942523</v>
      </c>
      <c r="G22" s="270">
        <f t="shared" si="0"/>
        <v>1243.4330769739743</v>
      </c>
      <c r="H22" s="270">
        <f t="shared" ref="H22:H69" si="4">F22*1000000/E22</f>
        <v>1234.6807611063239</v>
      </c>
      <c r="I22" s="270">
        <f>'Table 1'!H22</f>
        <v>1066.1409698576965</v>
      </c>
      <c r="J22" s="272">
        <f t="shared" si="1"/>
        <v>1.1662933065408243</v>
      </c>
      <c r="K22" s="272">
        <f>H22/I22</f>
        <v>1.1580839645165528</v>
      </c>
    </row>
    <row r="23" spans="1:11" ht="15.75" thickBot="1" x14ac:dyDescent="0.3">
      <c r="A23" s="269">
        <v>1957</v>
      </c>
      <c r="B23" s="270">
        <v>1377.086442808943</v>
      </c>
      <c r="C23" s="270">
        <f t="shared" si="2"/>
        <v>756640.90264227637</v>
      </c>
      <c r="D23" s="270">
        <f>'Table 1'!N23</f>
        <v>5154.25</v>
      </c>
      <c r="E23" s="270">
        <f t="shared" si="3"/>
        <v>761795.15264227637</v>
      </c>
      <c r="F23" s="270">
        <f>'Table 1'!I23</f>
        <v>975.39224137931035</v>
      </c>
      <c r="G23" s="270">
        <f t="shared" si="0"/>
        <v>1289.1085295192599</v>
      </c>
      <c r="H23" s="270">
        <f t="shared" si="4"/>
        <v>1280.3865159763427</v>
      </c>
      <c r="I23" s="270">
        <f>'Table 1'!H23</f>
        <v>1099.1899289957444</v>
      </c>
      <c r="J23" s="272">
        <f t="shared" si="1"/>
        <v>1.1727805136433804</v>
      </c>
      <c r="K23" s="272">
        <f t="shared" ref="K23:K86" si="5">H23/I23</f>
        <v>1.1648455669041158</v>
      </c>
    </row>
    <row r="24" spans="1:11" ht="15.75" thickBot="1" x14ac:dyDescent="0.3">
      <c r="A24" s="269">
        <v>1958</v>
      </c>
      <c r="B24" s="270">
        <v>1398.8805553790728</v>
      </c>
      <c r="C24" s="270">
        <f t="shared" si="2"/>
        <v>768615.68976872135</v>
      </c>
      <c r="D24" s="270">
        <f>'Table 1'!N24</f>
        <v>4950</v>
      </c>
      <c r="E24" s="270">
        <f t="shared" si="3"/>
        <v>773565.68976872135</v>
      </c>
      <c r="F24" s="270">
        <f>'Table 1'!I24</f>
        <v>1052.346264367816</v>
      </c>
      <c r="G24" s="270">
        <f t="shared" si="0"/>
        <v>1369.1449164724572</v>
      </c>
      <c r="H24" s="270">
        <f t="shared" si="4"/>
        <v>1360.3838410703606</v>
      </c>
      <c r="I24" s="270">
        <f>'Table 1'!H24</f>
        <v>1152.0331486155817</v>
      </c>
      <c r="J24" s="272">
        <f t="shared" si="1"/>
        <v>1.188459653368293</v>
      </c>
      <c r="K24" s="272">
        <f t="shared" si="5"/>
        <v>1.180854772022105</v>
      </c>
    </row>
    <row r="25" spans="1:11" ht="15.75" thickBot="1" x14ac:dyDescent="0.3">
      <c r="A25" s="269">
        <v>1959</v>
      </c>
      <c r="B25" s="270">
        <v>1440.5463543870774</v>
      </c>
      <c r="C25" s="270">
        <f t="shared" si="2"/>
        <v>791508.9859269656</v>
      </c>
      <c r="D25" s="270">
        <f>'Table 1'!N25</f>
        <v>5243</v>
      </c>
      <c r="E25" s="270">
        <f t="shared" si="3"/>
        <v>796751.9859269656</v>
      </c>
      <c r="F25" s="270">
        <f>'Table 1'!I25</f>
        <v>1096.594827586207</v>
      </c>
      <c r="G25" s="270">
        <f t="shared" si="0"/>
        <v>1385.4483614004002</v>
      </c>
      <c r="H25" s="270">
        <f t="shared" si="4"/>
        <v>1376.3314644398345</v>
      </c>
      <c r="I25" s="270">
        <f>'Table 1'!H25</f>
        <v>1172.6675852223516</v>
      </c>
      <c r="J25" s="272">
        <f t="shared" si="1"/>
        <v>1.1814502070829416</v>
      </c>
      <c r="K25" s="272">
        <f t="shared" si="5"/>
        <v>1.1736757132063693</v>
      </c>
    </row>
    <row r="26" spans="1:11" ht="15.75" thickBot="1" x14ac:dyDescent="0.3">
      <c r="A26" s="269">
        <v>1960</v>
      </c>
      <c r="B26" s="270">
        <v>1471.8299760220284</v>
      </c>
      <c r="C26" s="270">
        <f t="shared" si="2"/>
        <v>808697.7890230926</v>
      </c>
      <c r="D26" s="270">
        <f>'Table 1'!N26</f>
        <v>5269.25</v>
      </c>
      <c r="E26" s="270">
        <f t="shared" si="3"/>
        <v>813967.0390230926</v>
      </c>
      <c r="F26" s="270">
        <f>'Table 1'!I26</f>
        <v>1161.0438218390807</v>
      </c>
      <c r="G26" s="270">
        <f t="shared" si="0"/>
        <v>1435.6955559896144</v>
      </c>
      <c r="H26" s="270">
        <f t="shared" si="4"/>
        <v>1426.4015201801574</v>
      </c>
      <c r="I26" s="270">
        <f>'Table 1'!H26</f>
        <v>1247.6564847189807</v>
      </c>
      <c r="J26" s="272">
        <f t="shared" si="1"/>
        <v>1.1507138171232982</v>
      </c>
      <c r="K26" s="272">
        <f t="shared" si="5"/>
        <v>1.1432646226348409</v>
      </c>
    </row>
    <row r="27" spans="1:11" ht="15.75" thickBot="1" x14ac:dyDescent="0.3">
      <c r="A27" s="269">
        <v>1961</v>
      </c>
      <c r="B27" s="270">
        <v>1531.4602347529913</v>
      </c>
      <c r="C27" s="270">
        <f t="shared" si="2"/>
        <v>841461.66744669841</v>
      </c>
      <c r="D27" s="270">
        <f>'Table 1'!N27</f>
        <v>4492.75</v>
      </c>
      <c r="E27" s="270">
        <f t="shared" si="3"/>
        <v>845954.41744669841</v>
      </c>
      <c r="F27" s="270">
        <f>'Table 1'!I27</f>
        <v>1254.3505747126437</v>
      </c>
      <c r="G27" s="270">
        <f t="shared" si="0"/>
        <v>1490.6805897870556</v>
      </c>
      <c r="H27" s="270">
        <f t="shared" si="4"/>
        <v>1482.7637859006479</v>
      </c>
      <c r="I27" s="270">
        <f>'Table 1'!H27</f>
        <v>1338.8847259919105</v>
      </c>
      <c r="J27" s="272">
        <f t="shared" si="1"/>
        <v>1.1133748565864678</v>
      </c>
      <c r="K27" s="272">
        <f t="shared" si="5"/>
        <v>1.1074618726434009</v>
      </c>
    </row>
    <row r="28" spans="1:11" ht="15.75" thickBot="1" x14ac:dyDescent="0.3">
      <c r="A28" s="269">
        <v>1962</v>
      </c>
      <c r="B28" s="270">
        <v>1573.1761614362927</v>
      </c>
      <c r="C28" s="270">
        <f t="shared" si="2"/>
        <v>864382.5062836773</v>
      </c>
      <c r="D28" s="270">
        <f>'Table 1'!N28</f>
        <v>4474</v>
      </c>
      <c r="E28" s="270">
        <f t="shared" si="3"/>
        <v>868856.5062836773</v>
      </c>
      <c r="F28" s="270">
        <f>'Table 1'!I28</f>
        <v>1339</v>
      </c>
      <c r="G28" s="270">
        <f t="shared" si="0"/>
        <v>1549.0827154252477</v>
      </c>
      <c r="H28" s="270">
        <f t="shared" si="4"/>
        <v>1541.1060288047418</v>
      </c>
      <c r="I28" s="270">
        <f>'Table 1'!H28</f>
        <v>1343.7790592328292</v>
      </c>
      <c r="J28" s="272">
        <f t="shared" si="1"/>
        <v>1.1527808122784913</v>
      </c>
      <c r="K28" s="272">
        <f t="shared" si="5"/>
        <v>1.1468448017671651</v>
      </c>
    </row>
    <row r="29" spans="1:11" ht="15.75" thickBot="1" x14ac:dyDescent="0.3">
      <c r="A29" s="269">
        <v>1963</v>
      </c>
      <c r="B29" s="270">
        <v>1610.9593141163664</v>
      </c>
      <c r="C29" s="270">
        <f t="shared" si="2"/>
        <v>885142.48028371774</v>
      </c>
      <c r="D29" s="270">
        <f>'Table 1'!N29</f>
        <v>5160.75</v>
      </c>
      <c r="E29" s="270">
        <f t="shared" si="3"/>
        <v>890303.23028371774</v>
      </c>
      <c r="F29" s="270">
        <f>'Table 1'!I29</f>
        <v>1419</v>
      </c>
      <c r="G29" s="270">
        <f t="shared" si="0"/>
        <v>1603.1317348424664</v>
      </c>
      <c r="H29" s="270">
        <f t="shared" si="4"/>
        <v>1593.8389884846308</v>
      </c>
      <c r="I29" s="270">
        <f>'Table 1'!H29</f>
        <v>1430.5011962243559</v>
      </c>
      <c r="J29" s="272">
        <f t="shared" si="1"/>
        <v>1.1206783601955377</v>
      </c>
      <c r="K29" s="272">
        <f t="shared" si="5"/>
        <v>1.114182212983384</v>
      </c>
    </row>
    <row r="30" spans="1:11" ht="15.75" thickBot="1" x14ac:dyDescent="0.3">
      <c r="A30" s="269">
        <v>1964</v>
      </c>
      <c r="B30" s="270">
        <v>1685.5934194112963</v>
      </c>
      <c r="C30" s="270">
        <f t="shared" si="2"/>
        <v>926150.23044576729</v>
      </c>
      <c r="D30" s="270">
        <f>'Table 1'!N30</f>
        <v>5052</v>
      </c>
      <c r="E30" s="270">
        <f t="shared" si="3"/>
        <v>931202.23044576729</v>
      </c>
      <c r="F30" s="270">
        <f>'Table 1'!I30</f>
        <v>1525</v>
      </c>
      <c r="G30" s="270">
        <f t="shared" si="0"/>
        <v>1646.6011127222839</v>
      </c>
      <c r="H30" s="270">
        <f t="shared" si="4"/>
        <v>1637.6678987012103</v>
      </c>
      <c r="I30" s="270">
        <f>'Table 1'!H30</f>
        <v>1529.4265638281186</v>
      </c>
      <c r="J30" s="272">
        <f t="shared" si="1"/>
        <v>1.0766133867852277</v>
      </c>
      <c r="K30" s="272">
        <f t="shared" si="5"/>
        <v>1.0707724956745659</v>
      </c>
    </row>
    <row r="31" spans="1:11" ht="15.75" thickBot="1" x14ac:dyDescent="0.3">
      <c r="A31" s="269">
        <v>1965</v>
      </c>
      <c r="B31" s="270">
        <v>1761.3622849016313</v>
      </c>
      <c r="C31" s="270">
        <f t="shared" si="2"/>
        <v>967781.47522067651</v>
      </c>
      <c r="D31" s="270">
        <f>'Table 1'!N31</f>
        <v>5247.5</v>
      </c>
      <c r="E31" s="270">
        <f t="shared" si="3"/>
        <v>973028.97522067651</v>
      </c>
      <c r="F31" s="270">
        <f>'Table 1'!I31</f>
        <v>1689</v>
      </c>
      <c r="G31" s="270">
        <f t="shared" si="0"/>
        <v>1745.2286939206695</v>
      </c>
      <c r="H31" s="270">
        <f t="shared" si="4"/>
        <v>1735.8167567589094</v>
      </c>
      <c r="I31" s="270">
        <f>'Table 1'!H31</f>
        <v>1645.6282873036751</v>
      </c>
      <c r="J31" s="272">
        <f t="shared" si="1"/>
        <v>1.0605242431631918</v>
      </c>
      <c r="K31" s="272">
        <f t="shared" si="5"/>
        <v>1.054804885253283</v>
      </c>
    </row>
    <row r="32" spans="1:11" ht="15.75" thickBot="1" x14ac:dyDescent="0.3">
      <c r="A32" s="269">
        <v>1966</v>
      </c>
      <c r="B32" s="270">
        <v>1842.183049978247</v>
      </c>
      <c r="C32" s="270">
        <f t="shared" si="2"/>
        <v>1012188.4889990367</v>
      </c>
      <c r="D32" s="270">
        <f>'Table 1'!N32</f>
        <v>5464</v>
      </c>
      <c r="E32" s="270">
        <f t="shared" si="3"/>
        <v>1017652.4889990367</v>
      </c>
      <c r="F32" s="270">
        <f>'Table 1'!I32</f>
        <v>1854</v>
      </c>
      <c r="G32" s="270">
        <f t="shared" si="0"/>
        <v>1831.6746536343633</v>
      </c>
      <c r="H32" s="270">
        <f t="shared" si="4"/>
        <v>1821.8399896251372</v>
      </c>
      <c r="I32" s="270">
        <f>'Table 1'!H32</f>
        <v>1735.6562138417319</v>
      </c>
      <c r="J32" s="272">
        <f t="shared" si="1"/>
        <v>1.055321116605288</v>
      </c>
      <c r="K32" s="272">
        <f t="shared" si="5"/>
        <v>1.0496548654601618</v>
      </c>
    </row>
    <row r="33" spans="1:11" ht="15.75" thickBot="1" x14ac:dyDescent="0.3">
      <c r="A33" s="269">
        <v>1967</v>
      </c>
      <c r="B33" s="270">
        <v>1903.4841010721302</v>
      </c>
      <c r="C33" s="270">
        <f t="shared" si="2"/>
        <v>1045870.3852044671</v>
      </c>
      <c r="D33" s="270">
        <f>'Table 1'!N33</f>
        <v>5947.25</v>
      </c>
      <c r="E33" s="270">
        <f t="shared" si="3"/>
        <v>1051817.635204467</v>
      </c>
      <c r="F33" s="270">
        <f>'Table 1'!I33</f>
        <v>2003</v>
      </c>
      <c r="G33" s="270">
        <f t="shared" si="0"/>
        <v>1915.1512733658813</v>
      </c>
      <c r="H33" s="270">
        <f t="shared" si="4"/>
        <v>1904.3225108225429</v>
      </c>
      <c r="I33" s="270">
        <f>'Table 1'!H33</f>
        <v>1745.1602372791119</v>
      </c>
      <c r="J33" s="272">
        <f t="shared" si="1"/>
        <v>1.0974071219682402</v>
      </c>
      <c r="K33" s="272">
        <f t="shared" si="5"/>
        <v>1.09120209717337</v>
      </c>
    </row>
    <row r="34" spans="1:11" ht="15.75" thickBot="1" x14ac:dyDescent="0.3">
      <c r="A34" s="269">
        <v>1968</v>
      </c>
      <c r="B34" s="270">
        <v>1848.7120261328034</v>
      </c>
      <c r="C34" s="270">
        <f t="shared" si="2"/>
        <v>1015775.8385345074</v>
      </c>
      <c r="D34" s="270">
        <f>'Table 1'!N34</f>
        <v>11409</v>
      </c>
      <c r="E34" s="270">
        <f t="shared" si="3"/>
        <v>1027184.8385345074</v>
      </c>
      <c r="F34" s="270">
        <f>'Table 1'!I34</f>
        <v>2088</v>
      </c>
      <c r="G34" s="270">
        <f t="shared" si="0"/>
        <v>2055.5716338089169</v>
      </c>
      <c r="H34" s="270">
        <f t="shared" si="4"/>
        <v>2032.7402836075403</v>
      </c>
      <c r="I34" s="270">
        <f>'Table 1'!H34</f>
        <v>1787.2157260573856</v>
      </c>
      <c r="J34" s="272">
        <f t="shared" si="1"/>
        <v>1.1501530586593074</v>
      </c>
      <c r="K34" s="272">
        <f t="shared" si="5"/>
        <v>1.1373782436951716</v>
      </c>
    </row>
    <row r="35" spans="1:11" ht="15.75" thickBot="1" x14ac:dyDescent="0.3">
      <c r="A35" s="269">
        <v>1969</v>
      </c>
      <c r="B35" s="270">
        <v>1895.5982022974292</v>
      </c>
      <c r="C35" s="270">
        <f t="shared" si="2"/>
        <v>1041537.4737897963</v>
      </c>
      <c r="D35" s="270">
        <f>'Table 1'!N35</f>
        <v>12034.5</v>
      </c>
      <c r="E35" s="270">
        <f t="shared" si="3"/>
        <v>1053571.9737897962</v>
      </c>
      <c r="F35" s="270">
        <f>'Table 1'!I35</f>
        <v>2200</v>
      </c>
      <c r="G35" s="270">
        <f t="shared" si="0"/>
        <v>2112.2619736330344</v>
      </c>
      <c r="H35" s="270">
        <f t="shared" si="4"/>
        <v>2088.1345126203346</v>
      </c>
      <c r="I35" s="270">
        <f>'Table 1'!H35</f>
        <v>1860.7034426031769</v>
      </c>
      <c r="J35" s="272">
        <f t="shared" si="1"/>
        <v>1.1351953918448821</v>
      </c>
      <c r="K35" s="272">
        <f t="shared" si="5"/>
        <v>1.1222285426091194</v>
      </c>
    </row>
    <row r="36" spans="1:11" ht="15.75" thickBot="1" x14ac:dyDescent="0.3">
      <c r="A36" s="269">
        <v>1970</v>
      </c>
      <c r="B36" s="270">
        <v>1975.5349242606048</v>
      </c>
      <c r="C36" s="270">
        <f t="shared" si="2"/>
        <v>1085458.7495937389</v>
      </c>
      <c r="D36" s="270">
        <f>'Table 1'!N36</f>
        <v>9271.5</v>
      </c>
      <c r="E36" s="270">
        <f t="shared" si="3"/>
        <v>1094730.2495937389</v>
      </c>
      <c r="F36" s="270">
        <f>'Table 1'!I36</f>
        <v>2444</v>
      </c>
      <c r="G36" s="270">
        <f t="shared" si="0"/>
        <v>2251.582569042564</v>
      </c>
      <c r="H36" s="270">
        <f t="shared" si="4"/>
        <v>2232.5134442087292</v>
      </c>
      <c r="I36" s="270">
        <f>'Table 1'!H36</f>
        <v>2032.58037847234</v>
      </c>
      <c r="J36" s="272">
        <f t="shared" si="1"/>
        <v>1.1077458942779046</v>
      </c>
      <c r="K36" s="272">
        <f t="shared" si="5"/>
        <v>1.0983641620542732</v>
      </c>
    </row>
    <row r="37" spans="1:11" ht="15.75" thickBot="1" x14ac:dyDescent="0.3">
      <c r="A37" s="269">
        <v>1971</v>
      </c>
      <c r="B37" s="270">
        <v>2022.6778747427586</v>
      </c>
      <c r="C37" s="270">
        <f t="shared" si="2"/>
        <v>1111361.4696388782</v>
      </c>
      <c r="D37" s="270">
        <f>'Table 1'!N37</f>
        <v>9547.5</v>
      </c>
      <c r="E37" s="270">
        <f t="shared" si="3"/>
        <v>1120908.9696388782</v>
      </c>
      <c r="F37" s="270">
        <f>'Table 1'!I37</f>
        <v>2945</v>
      </c>
      <c r="G37" s="270">
        <f t="shared" si="0"/>
        <v>2649.9029167863246</v>
      </c>
      <c r="H37" s="270">
        <f t="shared" si="4"/>
        <v>2627.3319955221582</v>
      </c>
      <c r="I37" s="270">
        <f>'Table 1'!H37</f>
        <v>2271.1251485717289</v>
      </c>
      <c r="J37" s="272">
        <f t="shared" si="1"/>
        <v>1.1667797868615044</v>
      </c>
      <c r="K37" s="272">
        <f t="shared" si="5"/>
        <v>1.1568415757160901</v>
      </c>
    </row>
    <row r="38" spans="1:11" ht="15.75" thickBot="1" x14ac:dyDescent="0.3">
      <c r="A38" s="269">
        <v>1972</v>
      </c>
      <c r="B38" s="270">
        <v>2040.0112847202179</v>
      </c>
      <c r="C38" s="270">
        <f t="shared" si="2"/>
        <v>1120885.3212748449</v>
      </c>
      <c r="D38" s="270">
        <f>'Table 1'!N38</f>
        <v>13477.75</v>
      </c>
      <c r="E38" s="270">
        <f t="shared" si="3"/>
        <v>1134363.0712748449</v>
      </c>
      <c r="F38" s="270">
        <f>'Table 1'!I38</f>
        <v>3378</v>
      </c>
      <c r="G38" s="270">
        <f t="shared" si="0"/>
        <v>3013.6892114511888</v>
      </c>
      <c r="H38" s="270">
        <f t="shared" si="4"/>
        <v>2977.882554131158</v>
      </c>
      <c r="I38" s="270">
        <f>'Table 1'!H38</f>
        <v>2695.5980064343098</v>
      </c>
      <c r="J38" s="272">
        <f t="shared" si="1"/>
        <v>1.1180039472716647</v>
      </c>
      <c r="K38" s="272">
        <f t="shared" si="5"/>
        <v>1.1047205655379784</v>
      </c>
    </row>
    <row r="39" spans="1:11" ht="15.75" thickBot="1" x14ac:dyDescent="0.3">
      <c r="A39" s="269">
        <v>1973</v>
      </c>
      <c r="B39" s="270">
        <v>2093.5824652545107</v>
      </c>
      <c r="C39" s="270">
        <f t="shared" si="2"/>
        <v>1150320.0358541268</v>
      </c>
      <c r="D39" s="270">
        <f>'Table 1'!N39</f>
        <v>15755.25</v>
      </c>
      <c r="E39" s="270">
        <f t="shared" si="3"/>
        <v>1166075.2858541268</v>
      </c>
      <c r="F39" s="270">
        <f>'Table 1'!I39</f>
        <v>3797</v>
      </c>
      <c r="G39" s="270">
        <f t="shared" si="0"/>
        <v>3300.8205383301706</v>
      </c>
      <c r="H39" s="270">
        <f t="shared" si="4"/>
        <v>3256.2220004678115</v>
      </c>
      <c r="I39" s="270">
        <f>'Table 1'!H39</f>
        <v>3026.9301111125005</v>
      </c>
      <c r="J39" s="272">
        <f t="shared" si="1"/>
        <v>1.0904845560233321</v>
      </c>
      <c r="K39" s="272">
        <f t="shared" si="5"/>
        <v>1.0757506387456823</v>
      </c>
    </row>
    <row r="40" spans="1:11" ht="15.75" thickBot="1" x14ac:dyDescent="0.3">
      <c r="A40" s="269">
        <v>1974</v>
      </c>
      <c r="B40" s="270">
        <v>2206.1385149442431</v>
      </c>
      <c r="C40" s="270">
        <f t="shared" si="2"/>
        <v>1212164.0192001334</v>
      </c>
      <c r="D40" s="270">
        <f>'Table 1'!N40</f>
        <v>13609</v>
      </c>
      <c r="E40" s="270">
        <f t="shared" si="3"/>
        <v>1225773.0192001334</v>
      </c>
      <c r="F40" s="270">
        <f>'Table 1'!I40</f>
        <v>4481</v>
      </c>
      <c r="G40" s="270">
        <f t="shared" si="0"/>
        <v>3696.6944481299342</v>
      </c>
      <c r="H40" s="270">
        <f t="shared" si="4"/>
        <v>3655.6523351476885</v>
      </c>
      <c r="I40" s="270">
        <f>'Table 1'!H40</f>
        <v>3462.8962994029716</v>
      </c>
      <c r="J40" s="272">
        <f t="shared" si="1"/>
        <v>1.0675152036078213</v>
      </c>
      <c r="K40" s="272">
        <f t="shared" si="5"/>
        <v>1.0556632422917052</v>
      </c>
    </row>
    <row r="41" spans="1:11" ht="15.75" thickBot="1" x14ac:dyDescent="0.3">
      <c r="A41" s="269">
        <v>1975</v>
      </c>
      <c r="B41" s="270">
        <v>2259.1457645328032</v>
      </c>
      <c r="C41" s="270">
        <f t="shared" si="2"/>
        <v>1241288.8816114303</v>
      </c>
      <c r="D41" s="270">
        <f>'Table 1'!N41</f>
        <v>13991.5</v>
      </c>
      <c r="E41" s="270">
        <f t="shared" si="3"/>
        <v>1255280.3816114303</v>
      </c>
      <c r="F41" s="270">
        <f>'Table 1'!I41</f>
        <v>5397</v>
      </c>
      <c r="G41" s="270">
        <f t="shared" si="0"/>
        <v>4347.900057715543</v>
      </c>
      <c r="H41" s="270">
        <f t="shared" si="4"/>
        <v>4299.4378618996307</v>
      </c>
      <c r="I41" s="270">
        <f>'Table 1'!H41</f>
        <v>3663.0774971273408</v>
      </c>
      <c r="J41" s="272">
        <f t="shared" si="1"/>
        <v>1.186952790686316</v>
      </c>
      <c r="K41" s="272">
        <f t="shared" si="5"/>
        <v>1.1737228779001636</v>
      </c>
    </row>
    <row r="42" spans="1:11" ht="15.75" thickBot="1" x14ac:dyDescent="0.3">
      <c r="A42" s="269">
        <v>1976</v>
      </c>
      <c r="B42" s="270">
        <v>2251.8064290276516</v>
      </c>
      <c r="C42" s="270">
        <f t="shared" si="2"/>
        <v>1237256.2796855229</v>
      </c>
      <c r="D42" s="270">
        <f>'Table 1'!N42</f>
        <v>16001.5</v>
      </c>
      <c r="E42" s="270">
        <f t="shared" si="3"/>
        <v>1253257.7796855229</v>
      </c>
      <c r="F42" s="270">
        <f>'Table 1'!I42</f>
        <v>6230</v>
      </c>
      <c r="G42" s="270">
        <f t="shared" si="0"/>
        <v>5035.3351219874166</v>
      </c>
      <c r="H42" s="270">
        <f t="shared" si="4"/>
        <v>4971.04434617057</v>
      </c>
      <c r="I42" s="270">
        <f>'Table 1'!H42</f>
        <v>3899.3581060562501</v>
      </c>
      <c r="J42" s="272">
        <f t="shared" si="1"/>
        <v>1.2913241064386558</v>
      </c>
      <c r="K42" s="272">
        <f t="shared" si="5"/>
        <v>1.274836578474247</v>
      </c>
    </row>
    <row r="43" spans="1:11" ht="15.75" thickBot="1" x14ac:dyDescent="0.3">
      <c r="A43" s="269">
        <v>1977</v>
      </c>
      <c r="B43" s="270">
        <v>2280.5179755993713</v>
      </c>
      <c r="C43" s="270">
        <f t="shared" si="2"/>
        <v>1253031.8547249294</v>
      </c>
      <c r="D43" s="270">
        <f>'Table 1'!N43</f>
        <v>13164.25</v>
      </c>
      <c r="E43" s="270">
        <f t="shared" si="3"/>
        <v>1266196.1047249294</v>
      </c>
      <c r="F43" s="270">
        <f>'Table 1'!I43</f>
        <v>7015</v>
      </c>
      <c r="G43" s="270">
        <f t="shared" si="0"/>
        <v>5598.4211203792265</v>
      </c>
      <c r="H43" s="270">
        <f t="shared" si="4"/>
        <v>5540.2160643385887</v>
      </c>
      <c r="I43" s="270">
        <f>'Table 1'!H43</f>
        <v>4660.5786371800968</v>
      </c>
      <c r="J43" s="272">
        <f t="shared" si="1"/>
        <v>1.2012287649686726</v>
      </c>
      <c r="K43" s="272">
        <f t="shared" si="5"/>
        <v>1.1887399603433622</v>
      </c>
    </row>
    <row r="44" spans="1:11" ht="15.75" thickBot="1" x14ac:dyDescent="0.3">
      <c r="A44" s="269">
        <v>1978</v>
      </c>
      <c r="B44" s="270">
        <v>2243.9888450673825</v>
      </c>
      <c r="C44" s="270">
        <f t="shared" si="2"/>
        <v>1232960.9038831771</v>
      </c>
      <c r="D44" s="270">
        <f>'Table 1'!N44</f>
        <v>14735.25</v>
      </c>
      <c r="E44" s="270">
        <f t="shared" si="3"/>
        <v>1247696.1538831771</v>
      </c>
      <c r="F44" s="270">
        <f>'Table 1'!I44</f>
        <v>8050</v>
      </c>
      <c r="G44" s="270">
        <f t="shared" si="0"/>
        <v>6528.9985875843604</v>
      </c>
      <c r="H44" s="270">
        <f t="shared" si="4"/>
        <v>6451.891331832805</v>
      </c>
      <c r="I44" s="270">
        <f>'Table 1'!H44</f>
        <v>5071.1172735259679</v>
      </c>
      <c r="J44" s="272">
        <f t="shared" si="1"/>
        <v>1.2874872016210979</v>
      </c>
      <c r="K44" s="272">
        <f t="shared" si="5"/>
        <v>1.2722820206732823</v>
      </c>
    </row>
    <row r="45" spans="1:11" ht="15.75" thickBot="1" x14ac:dyDescent="0.3">
      <c r="A45" s="269">
        <v>1979</v>
      </c>
      <c r="B45" s="270">
        <v>2271.6544405481341</v>
      </c>
      <c r="C45" s="270">
        <f t="shared" si="2"/>
        <v>1248161.7805209528</v>
      </c>
      <c r="D45" s="270">
        <f>'Table 1'!N45</f>
        <v>21924.5</v>
      </c>
      <c r="E45" s="270">
        <f t="shared" si="3"/>
        <v>1270086.2805209528</v>
      </c>
      <c r="F45" s="270">
        <f>'Table 1'!I45</f>
        <v>9352</v>
      </c>
      <c r="G45" s="270">
        <f t="shared" si="0"/>
        <v>7492.6184617643876</v>
      </c>
      <c r="H45" s="270">
        <f t="shared" si="4"/>
        <v>7363.2792853758556</v>
      </c>
      <c r="I45" s="270">
        <f>'Table 1'!H45</f>
        <v>5786.4148448988071</v>
      </c>
      <c r="J45" s="272">
        <f t="shared" si="1"/>
        <v>1.2948636872051675</v>
      </c>
      <c r="K45" s="272">
        <f t="shared" si="5"/>
        <v>1.2725114743314994</v>
      </c>
    </row>
    <row r="46" spans="1:11" ht="15.75" thickBot="1" x14ac:dyDescent="0.3">
      <c r="A46" s="269">
        <v>1980</v>
      </c>
      <c r="B46" s="270">
        <v>2287.5709589585135</v>
      </c>
      <c r="C46" s="270">
        <f t="shared" si="2"/>
        <v>1256907.1203068758</v>
      </c>
      <c r="D46" s="270">
        <f>'Table 1'!N46</f>
        <v>20168.25</v>
      </c>
      <c r="E46" s="270">
        <f t="shared" si="3"/>
        <v>1277075.3703068758</v>
      </c>
      <c r="F46" s="270">
        <f>'Table 1'!I46</f>
        <v>10906</v>
      </c>
      <c r="G46" s="270">
        <f t="shared" si="0"/>
        <v>8676.8543385586709</v>
      </c>
      <c r="H46" s="270">
        <f t="shared" si="4"/>
        <v>8539.8248635703731</v>
      </c>
      <c r="I46" s="270">
        <f>'Table 1'!H46</f>
        <v>6655.504030169639</v>
      </c>
      <c r="J46" s="272">
        <f t="shared" si="1"/>
        <v>1.3037110787141257</v>
      </c>
      <c r="K46" s="272">
        <f t="shared" si="5"/>
        <v>1.2831221835129301</v>
      </c>
    </row>
    <row r="47" spans="1:11" ht="15.75" thickBot="1" x14ac:dyDescent="0.3">
      <c r="A47" s="269">
        <v>1981</v>
      </c>
      <c r="B47" s="270">
        <v>2257.2674281308414</v>
      </c>
      <c r="C47" s="270">
        <f t="shared" si="2"/>
        <v>1240256.8286433194</v>
      </c>
      <c r="D47" s="270">
        <f>'Table 1'!N47</f>
        <v>32286.75</v>
      </c>
      <c r="E47" s="270">
        <f t="shared" si="3"/>
        <v>1272543.5786433194</v>
      </c>
      <c r="F47" s="270">
        <f>'Table 1'!I47</f>
        <v>12979</v>
      </c>
      <c r="G47" s="270">
        <f t="shared" si="0"/>
        <v>10464.768022440439</v>
      </c>
      <c r="H47" s="270">
        <f t="shared" si="4"/>
        <v>10199.257784033718</v>
      </c>
      <c r="I47" s="270">
        <f>'Table 1'!H47</f>
        <v>7718.6707554433715</v>
      </c>
      <c r="J47" s="272">
        <f t="shared" si="1"/>
        <v>1.3557733389600095</v>
      </c>
      <c r="K47" s="272">
        <f t="shared" si="5"/>
        <v>1.3213748982415119</v>
      </c>
    </row>
    <row r="48" spans="1:11" ht="15.75" thickBot="1" x14ac:dyDescent="0.3">
      <c r="A48" s="269">
        <v>1982</v>
      </c>
      <c r="B48" s="270">
        <v>2268.2761451166712</v>
      </c>
      <c r="C48" s="270">
        <f t="shared" si="2"/>
        <v>1246305.5742399292</v>
      </c>
      <c r="D48" s="270">
        <f>'Table 1'!N48</f>
        <v>39171</v>
      </c>
      <c r="E48" s="270">
        <f t="shared" si="3"/>
        <v>1285476.5742399292</v>
      </c>
      <c r="F48" s="270">
        <f>'Table 1'!I48</f>
        <v>15653</v>
      </c>
      <c r="G48" s="270">
        <f t="shared" si="0"/>
        <v>12559.520171885715</v>
      </c>
      <c r="H48" s="270">
        <f t="shared" si="4"/>
        <v>12176.806885224833</v>
      </c>
      <c r="I48" s="270">
        <f>'Table 1'!H48</f>
        <v>9332.3583662309229</v>
      </c>
      <c r="J48" s="272">
        <f t="shared" si="1"/>
        <v>1.3458034592126527</v>
      </c>
      <c r="K48" s="272">
        <f t="shared" si="5"/>
        <v>1.3047941803527956</v>
      </c>
    </row>
    <row r="49" spans="1:11" ht="15.75" thickBot="1" x14ac:dyDescent="0.3">
      <c r="A49" s="269">
        <v>1983</v>
      </c>
      <c r="B49" s="270">
        <v>2279.3981092588488</v>
      </c>
      <c r="C49" s="270">
        <f t="shared" si="2"/>
        <v>1252416.543548818</v>
      </c>
      <c r="D49" s="270">
        <f>'Table 1'!N49</f>
        <v>51394.25</v>
      </c>
      <c r="E49" s="270">
        <f t="shared" si="3"/>
        <v>1303810.793548818</v>
      </c>
      <c r="F49" s="270">
        <f>'Table 1'!I49</f>
        <v>17160</v>
      </c>
      <c r="G49" s="270">
        <f t="shared" si="0"/>
        <v>13701.511760117628</v>
      </c>
      <c r="H49" s="270">
        <f t="shared" si="4"/>
        <v>13161.41888447826</v>
      </c>
      <c r="I49" s="270">
        <f>'Table 1'!H49</f>
        <v>10236.139482042083</v>
      </c>
      <c r="J49" s="272">
        <f t="shared" si="1"/>
        <v>1.3385428934565684</v>
      </c>
      <c r="K49" s="272">
        <f t="shared" si="5"/>
        <v>1.2857795565963304</v>
      </c>
    </row>
    <row r="50" spans="1:11" ht="15.75" thickBot="1" x14ac:dyDescent="0.3">
      <c r="A50" s="269">
        <v>1984</v>
      </c>
      <c r="B50" s="270">
        <v>2265.464660325606</v>
      </c>
      <c r="C50" s="270">
        <f t="shared" si="2"/>
        <v>1244760.8023767066</v>
      </c>
      <c r="D50" s="270">
        <f>'Table 1'!N50</f>
        <v>74237.75</v>
      </c>
      <c r="E50" s="270">
        <f t="shared" si="3"/>
        <v>1318998.5523767066</v>
      </c>
      <c r="F50" s="270">
        <f>'Table 1'!I50</f>
        <v>17504</v>
      </c>
      <c r="G50" s="270">
        <f t="shared" si="0"/>
        <v>14062.139462118681</v>
      </c>
      <c r="H50" s="270">
        <f t="shared" si="4"/>
        <v>13270.67415537303</v>
      </c>
      <c r="I50" s="270">
        <f>'Table 1'!H50</f>
        <v>11193.174939072234</v>
      </c>
      <c r="J50" s="272">
        <f t="shared" si="1"/>
        <v>1.2563137392797905</v>
      </c>
      <c r="K50" s="272">
        <f t="shared" si="5"/>
        <v>1.1856041049665746</v>
      </c>
    </row>
    <row r="51" spans="1:11" ht="15.75" thickBot="1" x14ac:dyDescent="0.3">
      <c r="A51" s="269">
        <v>1985</v>
      </c>
      <c r="B51" s="270">
        <v>2357.640745894781</v>
      </c>
      <c r="C51" s="270">
        <f t="shared" si="2"/>
        <v>1295407.0032388908</v>
      </c>
      <c r="D51" s="270">
        <f>'Table 1'!N51</f>
        <v>64083</v>
      </c>
      <c r="E51" s="270">
        <f t="shared" si="3"/>
        <v>1359490.0032388908</v>
      </c>
      <c r="F51" s="270">
        <f>'Table 1'!I51</f>
        <v>19168</v>
      </c>
      <c r="G51" s="270">
        <f t="shared" si="0"/>
        <v>14796.893912163881</v>
      </c>
      <c r="H51" s="270">
        <f t="shared" si="4"/>
        <v>14099.404890314432</v>
      </c>
      <c r="I51" s="270">
        <f>'Table 1'!H51</f>
        <v>12287.706791822382</v>
      </c>
      <c r="J51" s="272">
        <f t="shared" si="1"/>
        <v>1.2042030431594766</v>
      </c>
      <c r="K51" s="272">
        <f t="shared" si="5"/>
        <v>1.1474398868060358</v>
      </c>
    </row>
    <row r="52" spans="1:11" ht="15.75" thickBot="1" x14ac:dyDescent="0.3">
      <c r="A52" s="269">
        <v>1986</v>
      </c>
      <c r="B52" s="270">
        <v>2386.7088113206173</v>
      </c>
      <c r="C52" s="270">
        <f t="shared" si="2"/>
        <v>1311378.4677585808</v>
      </c>
      <c r="D52" s="270">
        <f>'Table 1'!N52</f>
        <v>61725</v>
      </c>
      <c r="E52" s="270">
        <f t="shared" si="3"/>
        <v>1373103.4677585808</v>
      </c>
      <c r="F52" s="270">
        <f>'Table 1'!I52</f>
        <v>22583</v>
      </c>
      <c r="G52" s="270">
        <f t="shared" si="0"/>
        <v>17220.810433618797</v>
      </c>
      <c r="H52" s="270">
        <f t="shared" si="4"/>
        <v>16446.684849513866</v>
      </c>
      <c r="I52" s="270">
        <f>'Table 1'!H52</f>
        <v>13775.820322541083</v>
      </c>
      <c r="J52" s="272">
        <f t="shared" si="1"/>
        <v>1.2500751338517933</v>
      </c>
      <c r="K52" s="272">
        <f t="shared" si="5"/>
        <v>1.193880615777378</v>
      </c>
    </row>
    <row r="53" spans="1:11" ht="15.75" thickBot="1" x14ac:dyDescent="0.3">
      <c r="A53" s="269">
        <v>1987</v>
      </c>
      <c r="B53" s="270">
        <v>2347.7944687418203</v>
      </c>
      <c r="C53" s="270">
        <f t="shared" si="2"/>
        <v>1289996.960847154</v>
      </c>
      <c r="D53" s="270">
        <f>'Table 1'!N53</f>
        <v>70100</v>
      </c>
      <c r="E53" s="270">
        <f t="shared" si="3"/>
        <v>1360096.960847154</v>
      </c>
      <c r="F53" s="270">
        <f>'Table 1'!I53</f>
        <v>26992</v>
      </c>
      <c r="G53" s="270">
        <f t="shared" si="0"/>
        <v>20924.080303471477</v>
      </c>
      <c r="H53" s="270">
        <f t="shared" si="4"/>
        <v>19845.643933494037</v>
      </c>
      <c r="I53" s="270">
        <f>'Table 1'!H53</f>
        <v>16178.078527461983</v>
      </c>
      <c r="J53" s="272">
        <f t="shared" si="1"/>
        <v>1.2933600407460779</v>
      </c>
      <c r="K53" s="272">
        <f t="shared" si="5"/>
        <v>1.2266996911781849</v>
      </c>
    </row>
    <row r="54" spans="1:11" ht="15.75" thickBot="1" x14ac:dyDescent="0.3">
      <c r="A54" s="269">
        <v>1988</v>
      </c>
      <c r="B54" s="270">
        <v>2317.8323244820704</v>
      </c>
      <c r="C54" s="270">
        <f t="shared" si="2"/>
        <v>1273534.2442209178</v>
      </c>
      <c r="D54" s="270">
        <f>'Table 1'!N54</f>
        <v>75100</v>
      </c>
      <c r="E54" s="270">
        <f t="shared" si="3"/>
        <v>1348634.2442209178</v>
      </c>
      <c r="F54" s="270">
        <f>'Table 1'!I54</f>
        <v>30144</v>
      </c>
      <c r="G54" s="270">
        <f t="shared" si="0"/>
        <v>23669.563764608887</v>
      </c>
      <c r="H54" s="270">
        <f t="shared" si="4"/>
        <v>22351.501253339193</v>
      </c>
      <c r="I54" s="270">
        <f>'Table 1'!H54</f>
        <v>17549.708047315471</v>
      </c>
      <c r="J54" s="272">
        <f t="shared" si="1"/>
        <v>1.3487155285315162</v>
      </c>
      <c r="K54" s="272">
        <f t="shared" si="5"/>
        <v>1.2736110021362002</v>
      </c>
    </row>
    <row r="55" spans="1:11" ht="15.75" thickBot="1" x14ac:dyDescent="0.3">
      <c r="A55" s="269">
        <v>1989</v>
      </c>
      <c r="B55" s="270">
        <v>2204.4274972925409</v>
      </c>
      <c r="C55" s="270">
        <f t="shared" si="2"/>
        <v>1211223.8996112864</v>
      </c>
      <c r="D55" s="270">
        <f>'Table 1'!N55</f>
        <v>105000</v>
      </c>
      <c r="E55" s="270">
        <f t="shared" si="3"/>
        <v>1316223.8996112864</v>
      </c>
      <c r="F55" s="270">
        <f>'Table 1'!I55</f>
        <v>31508</v>
      </c>
      <c r="G55" s="270">
        <f t="shared" si="0"/>
        <v>26013.357241474303</v>
      </c>
      <c r="H55" s="270">
        <f t="shared" si="4"/>
        <v>23938.17648297155</v>
      </c>
      <c r="I55" s="270">
        <f>'Table 1'!H55</f>
        <v>18746.990247476573</v>
      </c>
      <c r="J55" s="272">
        <f t="shared" si="1"/>
        <v>1.3876017909048528</v>
      </c>
      <c r="K55" s="272">
        <f t="shared" si="5"/>
        <v>1.2769077151567694</v>
      </c>
    </row>
    <row r="56" spans="1:11" ht="15.75" thickBot="1" x14ac:dyDescent="0.3">
      <c r="A56" s="269">
        <v>1990</v>
      </c>
      <c r="B56" s="270">
        <v>2158.7739687313483</v>
      </c>
      <c r="C56" s="270">
        <f t="shared" si="2"/>
        <v>1186139.5432589827</v>
      </c>
      <c r="D56" s="270">
        <f>'Table 1'!N56</f>
        <v>120500</v>
      </c>
      <c r="E56" s="270">
        <f t="shared" si="3"/>
        <v>1306639.5432589827</v>
      </c>
      <c r="F56" s="270">
        <f>'Table 1'!I56</f>
        <v>32442</v>
      </c>
      <c r="G56" s="270">
        <f t="shared" si="0"/>
        <v>27350.913460707874</v>
      </c>
      <c r="H56" s="270">
        <f t="shared" si="4"/>
        <v>24828.576608881816</v>
      </c>
      <c r="I56" s="270">
        <f>'Table 1'!H56</f>
        <v>19181.070907534031</v>
      </c>
      <c r="J56" s="272">
        <f t="shared" si="1"/>
        <v>1.4259325557242404</v>
      </c>
      <c r="K56" s="272">
        <f t="shared" si="5"/>
        <v>1.294431198788256</v>
      </c>
    </row>
    <row r="57" spans="1:11" ht="15.75" thickBot="1" x14ac:dyDescent="0.3">
      <c r="A57" s="269">
        <v>1991</v>
      </c>
      <c r="B57" s="270">
        <v>2102.1673228183918</v>
      </c>
      <c r="C57" s="270">
        <f t="shared" si="2"/>
        <v>1155036.9905595558</v>
      </c>
      <c r="D57" s="270">
        <f>'Table 1'!N57</f>
        <v>145100</v>
      </c>
      <c r="E57" s="270">
        <f t="shared" si="3"/>
        <v>1300136.9905595558</v>
      </c>
      <c r="F57" s="270">
        <f>'Table 1'!I57</f>
        <v>32849</v>
      </c>
      <c r="G57" s="270">
        <f t="shared" si="0"/>
        <v>28439.781815200873</v>
      </c>
      <c r="H57" s="270">
        <f t="shared" si="4"/>
        <v>25265.799095418686</v>
      </c>
      <c r="I57" s="270">
        <f>'Table 1'!H57</f>
        <v>19052.319033567474</v>
      </c>
      <c r="J57" s="272">
        <f t="shared" si="1"/>
        <v>1.492720217685523</v>
      </c>
      <c r="K57" s="272">
        <f t="shared" si="5"/>
        <v>1.3261272315933796</v>
      </c>
    </row>
    <row r="58" spans="1:11" ht="15.75" thickBot="1" x14ac:dyDescent="0.3">
      <c r="A58" s="269">
        <v>1992</v>
      </c>
      <c r="B58" s="270">
        <v>2021.3603049125879</v>
      </c>
      <c r="C58" s="270">
        <f t="shared" si="2"/>
        <v>1110637.5301717515</v>
      </c>
      <c r="D58" s="270">
        <f>'Table 1'!N58</f>
        <v>184600</v>
      </c>
      <c r="E58" s="270">
        <f t="shared" si="3"/>
        <v>1295237.5301717515</v>
      </c>
      <c r="F58" s="270">
        <f>'Table 1'!I58</f>
        <v>32534</v>
      </c>
      <c r="G58" s="270">
        <f t="shared" si="0"/>
        <v>29293.08538220284</v>
      </c>
      <c r="H58" s="270">
        <f t="shared" si="4"/>
        <v>25118.172722871856</v>
      </c>
      <c r="I58" s="270">
        <f>'Table 1'!H58</f>
        <v>18611.752241855538</v>
      </c>
      <c r="J58" s="272">
        <f t="shared" si="1"/>
        <v>1.5739026074249096</v>
      </c>
      <c r="K58" s="272">
        <f t="shared" si="5"/>
        <v>1.3495866695659198</v>
      </c>
    </row>
    <row r="59" spans="1:11" ht="15.75" thickBot="1" x14ac:dyDescent="0.3">
      <c r="A59" s="269">
        <v>1993</v>
      </c>
      <c r="B59" s="270">
        <v>2003.441502060155</v>
      </c>
      <c r="C59" s="270">
        <f t="shared" si="2"/>
        <v>1100792.0340989863</v>
      </c>
      <c r="D59" s="270">
        <f>'Table 1'!N59</f>
        <v>177000</v>
      </c>
      <c r="E59" s="270">
        <f t="shared" si="3"/>
        <v>1277792.0340989863</v>
      </c>
      <c r="F59" s="270">
        <f>'Table 1'!I59</f>
        <v>33219</v>
      </c>
      <c r="G59" s="270">
        <f t="shared" si="0"/>
        <v>30177.362272784085</v>
      </c>
      <c r="H59" s="270">
        <f t="shared" si="4"/>
        <v>25997.188207096489</v>
      </c>
      <c r="I59" s="270">
        <f>'Table 1'!H59</f>
        <v>19215.084739421603</v>
      </c>
      <c r="J59" s="272">
        <f t="shared" si="1"/>
        <v>1.5705037308980641</v>
      </c>
      <c r="K59" s="272">
        <f t="shared" si="5"/>
        <v>1.3529572499756271</v>
      </c>
    </row>
    <row r="60" spans="1:11" ht="15.75" thickBot="1" x14ac:dyDescent="0.3">
      <c r="A60" s="269">
        <v>1994</v>
      </c>
      <c r="B60" s="270">
        <v>2060.8728270328802</v>
      </c>
      <c r="C60" s="270">
        <f t="shared" si="2"/>
        <v>1132347.7071609232</v>
      </c>
      <c r="D60" s="270">
        <f>'Table 1'!N60</f>
        <v>165500</v>
      </c>
      <c r="E60" s="270">
        <f t="shared" si="3"/>
        <v>1297847.7071609232</v>
      </c>
      <c r="F60" s="270">
        <f>'Table 1'!I60</f>
        <v>34766</v>
      </c>
      <c r="G60" s="270">
        <f t="shared" si="0"/>
        <v>30702.583473381153</v>
      </c>
      <c r="H60" s="270">
        <f t="shared" si="4"/>
        <v>26787.426450867308</v>
      </c>
      <c r="I60" s="270">
        <f>'Table 1'!H60</f>
        <v>20955.178657207256</v>
      </c>
      <c r="J60" s="272">
        <f t="shared" si="1"/>
        <v>1.465154937384483</v>
      </c>
      <c r="K60" s="272">
        <f t="shared" si="5"/>
        <v>1.2783201178604187</v>
      </c>
    </row>
    <row r="61" spans="1:11" ht="15.75" thickBot="1" x14ac:dyDescent="0.3">
      <c r="A61" s="269">
        <v>1995</v>
      </c>
      <c r="B61" s="270">
        <v>2195.690776771145</v>
      </c>
      <c r="C61" s="270">
        <f t="shared" si="2"/>
        <v>1206423.5037204092</v>
      </c>
      <c r="D61" s="270">
        <f>'Table 1'!N61</f>
        <v>136300</v>
      </c>
      <c r="E61" s="270">
        <f t="shared" si="3"/>
        <v>1342723.5037204092</v>
      </c>
      <c r="F61" s="270">
        <f>'Table 1'!I61</f>
        <v>37088</v>
      </c>
      <c r="G61" s="270">
        <f t="shared" si="0"/>
        <v>30742.106636373366</v>
      </c>
      <c r="H61" s="270">
        <f t="shared" si="4"/>
        <v>27621.472251909512</v>
      </c>
      <c r="I61" s="270">
        <f>'Table 1'!H61</f>
        <v>22404.301859278163</v>
      </c>
      <c r="J61" s="272">
        <f t="shared" si="1"/>
        <v>1.3721519567744227</v>
      </c>
      <c r="K61" s="272">
        <f t="shared" si="5"/>
        <v>1.2328646714992726</v>
      </c>
    </row>
    <row r="62" spans="1:11" ht="15.75" thickBot="1" x14ac:dyDescent="0.3">
      <c r="A62" s="269">
        <v>1996</v>
      </c>
      <c r="B62" s="270">
        <v>2277.170514285714</v>
      </c>
      <c r="C62" s="270">
        <f t="shared" si="2"/>
        <v>1251192.5902668759</v>
      </c>
      <c r="D62" s="270">
        <f>'Table 1'!N62</f>
        <v>115400</v>
      </c>
      <c r="E62" s="270">
        <f t="shared" si="3"/>
        <v>1366592.5902668759</v>
      </c>
      <c r="F62" s="270">
        <f>'Table 1'!I62</f>
        <v>39329</v>
      </c>
      <c r="G62" s="270">
        <f t="shared" si="0"/>
        <v>31433.210447331079</v>
      </c>
      <c r="H62" s="270">
        <f t="shared" si="4"/>
        <v>28778.876952874165</v>
      </c>
      <c r="I62" s="270">
        <f>'Table 1'!H62</f>
        <v>23417.698797343386</v>
      </c>
      <c r="J62" s="272">
        <f t="shared" si="1"/>
        <v>1.3422843431096232</v>
      </c>
      <c r="K62" s="272">
        <f t="shared" si="5"/>
        <v>1.22893701904386</v>
      </c>
    </row>
    <row r="63" spans="1:11" ht="15.75" thickBot="1" x14ac:dyDescent="0.3">
      <c r="A63" s="269">
        <v>1997</v>
      </c>
      <c r="B63" s="270">
        <v>2328.4361571428572</v>
      </c>
      <c r="C63" s="270">
        <f t="shared" si="2"/>
        <v>1279360.5259026687</v>
      </c>
      <c r="D63" s="270">
        <f>'Table 1'!N63</f>
        <v>119100</v>
      </c>
      <c r="E63" s="270">
        <f t="shared" si="3"/>
        <v>1398460.5259026687</v>
      </c>
      <c r="F63" s="270">
        <f>'Table 1'!I63</f>
        <v>41970</v>
      </c>
      <c r="G63" s="270">
        <f t="shared" si="0"/>
        <v>32805.451747377891</v>
      </c>
      <c r="H63" s="270">
        <f t="shared" si="4"/>
        <v>30011.572885054793</v>
      </c>
      <c r="I63" s="270">
        <f>'Table 1'!H63</f>
        <v>24206.360424028269</v>
      </c>
      <c r="J63" s="272">
        <f t="shared" si="1"/>
        <v>1.3552409851261156</v>
      </c>
      <c r="K63" s="272">
        <f t="shared" si="5"/>
        <v>1.2398217806946319</v>
      </c>
    </row>
    <row r="64" spans="1:11" ht="15.75" thickBot="1" x14ac:dyDescent="0.3">
      <c r="A64" s="269">
        <v>1998</v>
      </c>
      <c r="B64" s="270">
        <v>2343.1690000000003</v>
      </c>
      <c r="C64" s="270">
        <f t="shared" si="2"/>
        <v>1287455.4945054948</v>
      </c>
      <c r="D64" s="270">
        <f>'Table 1'!N64</f>
        <v>132500</v>
      </c>
      <c r="E64" s="270">
        <f t="shared" si="3"/>
        <v>1419955.4945054948</v>
      </c>
      <c r="F64" s="270">
        <f>'Table 1'!I64</f>
        <v>43707</v>
      </c>
      <c r="G64" s="270">
        <f t="shared" si="0"/>
        <v>33948.357971618767</v>
      </c>
      <c r="H64" s="270">
        <f t="shared" si="4"/>
        <v>30780.542185388098</v>
      </c>
      <c r="I64" s="270">
        <f>'Table 1'!H64</f>
        <v>24801.172038509838</v>
      </c>
      <c r="J64" s="272">
        <f t="shared" si="1"/>
        <v>1.3688207121383498</v>
      </c>
      <c r="K64" s="272">
        <f t="shared" si="5"/>
        <v>1.2410922410277159</v>
      </c>
    </row>
    <row r="65" spans="1:11" ht="15.75" thickBot="1" x14ac:dyDescent="0.3">
      <c r="A65" s="269">
        <v>1999</v>
      </c>
      <c r="B65" s="270">
        <v>2306.8459142857146</v>
      </c>
      <c r="C65" s="270">
        <f t="shared" si="2"/>
        <v>1267497.7551020409</v>
      </c>
      <c r="D65" s="270">
        <f>'Table 1'!N65</f>
        <v>146100</v>
      </c>
      <c r="E65" s="270">
        <f t="shared" si="3"/>
        <v>1413597.7551020409</v>
      </c>
      <c r="F65" s="270">
        <f>'Table 1'!I65</f>
        <v>44714</v>
      </c>
      <c r="G65" s="270">
        <f t="shared" si="0"/>
        <v>35277.380034807451</v>
      </c>
      <c r="H65" s="270">
        <f t="shared" si="4"/>
        <v>31631.34621473158</v>
      </c>
      <c r="I65" s="270">
        <f>'Table 1'!H65</f>
        <v>25019.713633533927</v>
      </c>
      <c r="J65" s="272">
        <f t="shared" si="1"/>
        <v>1.4099833655779805</v>
      </c>
      <c r="K65" s="272">
        <f t="shared" si="5"/>
        <v>1.2642569246810276</v>
      </c>
    </row>
    <row r="66" spans="1:11" ht="15.75" thickBot="1" x14ac:dyDescent="0.3">
      <c r="A66" s="269">
        <v>2000</v>
      </c>
      <c r="B66" s="270">
        <v>2325.6009142857142</v>
      </c>
      <c r="C66" s="270">
        <f t="shared" si="2"/>
        <v>1277802.7001569858</v>
      </c>
      <c r="D66" s="270">
        <f>'Table 1'!N66</f>
        <v>129000</v>
      </c>
      <c r="E66" s="270">
        <f t="shared" si="3"/>
        <v>1406802.7001569858</v>
      </c>
      <c r="F66" s="270">
        <f>'Table 1'!I66</f>
        <v>45817</v>
      </c>
      <c r="G66" s="270">
        <f t="shared" si="0"/>
        <v>35856.083254770951</v>
      </c>
      <c r="H66" s="270">
        <f t="shared" si="4"/>
        <v>32568.177467165267</v>
      </c>
      <c r="I66" s="270">
        <f>'Table 1'!H66</f>
        <v>26690.830384443605</v>
      </c>
      <c r="J66" s="272">
        <f t="shared" si="1"/>
        <v>1.3433858272041319</v>
      </c>
      <c r="K66" s="272">
        <f t="shared" si="5"/>
        <v>1.2202009828119547</v>
      </c>
    </row>
    <row r="67" spans="1:11" ht="15.75" thickBot="1" x14ac:dyDescent="0.3">
      <c r="A67" s="269">
        <v>2001</v>
      </c>
      <c r="B67" s="270">
        <v>2372.2733285714289</v>
      </c>
      <c r="C67" s="270">
        <f t="shared" si="2"/>
        <v>1303446.8838304554</v>
      </c>
      <c r="D67" s="270">
        <f>'Table 1'!N67</f>
        <v>113100</v>
      </c>
      <c r="E67" s="270">
        <f t="shared" si="3"/>
        <v>1416546.8838304554</v>
      </c>
      <c r="F67" s="270">
        <f>'Table 1'!I67</f>
        <v>48141</v>
      </c>
      <c r="G67" s="270">
        <f t="shared" si="0"/>
        <v>36933.610872218633</v>
      </c>
      <c r="H67" s="270">
        <f t="shared" si="4"/>
        <v>33984.755852078051</v>
      </c>
      <c r="I67" s="270">
        <f>'Table 1'!H67</f>
        <v>28124.445657365082</v>
      </c>
      <c r="J67" s="272">
        <f t="shared" si="1"/>
        <v>1.3132209367670382</v>
      </c>
      <c r="K67" s="272">
        <f t="shared" si="5"/>
        <v>1.2083706916789771</v>
      </c>
    </row>
    <row r="68" spans="1:11" ht="15.75" thickBot="1" x14ac:dyDescent="0.3">
      <c r="A68" s="269">
        <v>2002</v>
      </c>
      <c r="B68" s="270">
        <v>2464.8083714285713</v>
      </c>
      <c r="C68" s="270">
        <f t="shared" si="2"/>
        <v>1354290.3139717425</v>
      </c>
      <c r="D68" s="270">
        <f>'Table 1'!N68</f>
        <v>106700</v>
      </c>
      <c r="E68" s="270">
        <f t="shared" si="3"/>
        <v>1460990.3139717425</v>
      </c>
      <c r="F68" s="270">
        <f>'Table 1'!I68</f>
        <v>51721</v>
      </c>
      <c r="G68" s="270">
        <f t="shared" si="0"/>
        <v>38190.482104473776</v>
      </c>
      <c r="H68" s="270">
        <f t="shared" si="4"/>
        <v>35401.329841397121</v>
      </c>
      <c r="I68" s="270">
        <f>'Table 1'!H68</f>
        <v>30214.92678318375</v>
      </c>
      <c r="J68" s="272">
        <f t="shared" si="1"/>
        <v>1.2639607694078165</v>
      </c>
      <c r="K68" s="272">
        <f t="shared" si="5"/>
        <v>1.1716503599505621</v>
      </c>
    </row>
    <row r="69" spans="1:11" ht="15.75" thickBot="1" x14ac:dyDescent="0.3">
      <c r="A69" s="269">
        <v>2003</v>
      </c>
      <c r="B69" s="270">
        <v>2569.9868714285717</v>
      </c>
      <c r="C69" s="270">
        <f t="shared" si="2"/>
        <v>1412080.6985871273</v>
      </c>
      <c r="D69" s="270">
        <f>'Table 1'!N69</f>
        <v>105100</v>
      </c>
      <c r="E69" s="270">
        <f t="shared" si="3"/>
        <v>1517180.6985871273</v>
      </c>
      <c r="F69" s="270">
        <f>'Table 1'!I69</f>
        <v>55130</v>
      </c>
      <c r="G69" s="270">
        <f t="shared" si="0"/>
        <v>39041.678039478145</v>
      </c>
      <c r="H69" s="270">
        <f t="shared" si="4"/>
        <v>36337.13508966977</v>
      </c>
      <c r="I69" s="270">
        <f>'Table 1'!H69</f>
        <v>31042.492730637059</v>
      </c>
      <c r="J69" s="272">
        <f t="shared" si="1"/>
        <v>1.2576850183473305</v>
      </c>
      <c r="K69" s="272">
        <f t="shared" si="5"/>
        <v>1.1705611210084046</v>
      </c>
    </row>
    <row r="70" spans="1:11" ht="15.75" thickBot="1" x14ac:dyDescent="0.3">
      <c r="A70" s="269">
        <v>2004</v>
      </c>
      <c r="B70" s="270">
        <v>2677.3203142857142</v>
      </c>
      <c r="C70" s="270">
        <f t="shared" si="2"/>
        <v>1471055.1177394034</v>
      </c>
      <c r="D70" s="270">
        <f>'Table 1'!N70</f>
        <v>94400</v>
      </c>
      <c r="E70" s="270">
        <f t="shared" ref="E70:E88" si="6">C70+D70</f>
        <v>1565455.1177394034</v>
      </c>
      <c r="F70" s="270">
        <f>'Table 1'!I70</f>
        <v>59373</v>
      </c>
      <c r="G70" s="270">
        <f t="shared" ref="G70:G88" si="7">F70*1000000/C70</f>
        <v>40360.826242350151</v>
      </c>
      <c r="H70" s="270">
        <f t="shared" ref="H70:H88" si="8">F70*1000000/E70</f>
        <v>37926.989619311236</v>
      </c>
      <c r="I70" s="270">
        <f>'Table 1'!H70</f>
        <v>32679.165993211573</v>
      </c>
      <c r="J70" s="272">
        <f t="shared" ref="J70:J88" si="9">G70/I70</f>
        <v>1.2350629220688889</v>
      </c>
      <c r="K70" s="272">
        <f t="shared" si="5"/>
        <v>1.1605862165267558</v>
      </c>
    </row>
    <row r="71" spans="1:11" ht="15.75" thickBot="1" x14ac:dyDescent="0.3">
      <c r="A71" s="269">
        <v>2005</v>
      </c>
      <c r="B71" s="270">
        <v>2755.1356714285712</v>
      </c>
      <c r="C71" s="270">
        <f t="shared" ref="C71:C88" si="10">B71*1000000/(35*52)</f>
        <v>1513810.8084772369</v>
      </c>
      <c r="D71" s="270">
        <f>'Table 1'!N71</f>
        <v>83200</v>
      </c>
      <c r="E71" s="270">
        <f t="shared" si="6"/>
        <v>1597010.8084772369</v>
      </c>
      <c r="F71" s="270">
        <f>'Table 1'!I71</f>
        <v>64347</v>
      </c>
      <c r="G71" s="270">
        <f t="shared" si="7"/>
        <v>42506.632691259176</v>
      </c>
      <c r="H71" s="270">
        <f t="shared" si="8"/>
        <v>40292.150596873791</v>
      </c>
      <c r="I71" s="270">
        <f>'Table 1'!H71</f>
        <v>34398.258493024441</v>
      </c>
      <c r="J71" s="272">
        <f t="shared" si="9"/>
        <v>1.2357204856716515</v>
      </c>
      <c r="K71" s="272">
        <f t="shared" si="5"/>
        <v>1.1713427470476321</v>
      </c>
    </row>
    <row r="72" spans="1:11" ht="15.75" thickBot="1" x14ac:dyDescent="0.3">
      <c r="A72" s="269">
        <v>2006</v>
      </c>
      <c r="B72" s="270">
        <v>2805.9945857142857</v>
      </c>
      <c r="C72" s="270">
        <f t="shared" si="10"/>
        <v>1541755.2668759811</v>
      </c>
      <c r="D72" s="270">
        <f>'Table 1'!N72</f>
        <v>84300</v>
      </c>
      <c r="E72" s="270">
        <f t="shared" si="6"/>
        <v>1626055.2668759811</v>
      </c>
      <c r="F72" s="270">
        <f>'Table 1'!I72</f>
        <v>69696</v>
      </c>
      <c r="G72" s="270">
        <f t="shared" si="7"/>
        <v>45205.618230981112</v>
      </c>
      <c r="H72" s="270">
        <f t="shared" si="8"/>
        <v>42862.01177768191</v>
      </c>
      <c r="I72" s="270">
        <f>'Table 1'!H72</f>
        <v>35576.706324358172</v>
      </c>
      <c r="J72" s="272">
        <f t="shared" si="9"/>
        <v>1.2706521457842304</v>
      </c>
      <c r="K72" s="272">
        <f t="shared" si="5"/>
        <v>1.2047774008898551</v>
      </c>
    </row>
    <row r="73" spans="1:11" ht="15.75" thickBot="1" x14ac:dyDescent="0.3">
      <c r="A73" s="269">
        <v>2007</v>
      </c>
      <c r="B73" s="270">
        <v>2863.8733285714288</v>
      </c>
      <c r="C73" s="270">
        <f t="shared" si="10"/>
        <v>1573556.7739403455</v>
      </c>
      <c r="D73" s="270">
        <f>'Table 1'!N73</f>
        <v>84500</v>
      </c>
      <c r="E73" s="270">
        <f t="shared" si="6"/>
        <v>1658056.7739403455</v>
      </c>
      <c r="F73" s="270">
        <f>'Table 1'!I73</f>
        <v>74449</v>
      </c>
      <c r="G73" s="270">
        <f t="shared" si="7"/>
        <v>47312.560457270418</v>
      </c>
      <c r="H73" s="270">
        <f t="shared" si="8"/>
        <v>44901.357522923136</v>
      </c>
      <c r="I73" s="270">
        <f>'Table 1'!H73</f>
        <v>36713.334155667944</v>
      </c>
      <c r="J73" s="272">
        <f t="shared" si="9"/>
        <v>1.288702362380403</v>
      </c>
      <c r="K73" s="272">
        <f t="shared" si="5"/>
        <v>1.2230258720860714</v>
      </c>
    </row>
    <row r="74" spans="1:11" ht="15.75" thickBot="1" x14ac:dyDescent="0.3">
      <c r="A74" s="269">
        <v>2008</v>
      </c>
      <c r="B74" s="270">
        <v>2925.3607714285718</v>
      </c>
      <c r="C74" s="270">
        <f t="shared" si="10"/>
        <v>1607341.083202512</v>
      </c>
      <c r="D74" s="270">
        <f>'Table 1'!N74</f>
        <v>80700</v>
      </c>
      <c r="E74" s="270">
        <f t="shared" si="6"/>
        <v>1688041.083202512</v>
      </c>
      <c r="F74" s="270">
        <f>'Table 1'!I74</f>
        <v>80781</v>
      </c>
      <c r="G74" s="270">
        <f t="shared" si="7"/>
        <v>50257.534535886836</v>
      </c>
      <c r="H74" s="270">
        <f t="shared" si="8"/>
        <v>47854.877943340209</v>
      </c>
      <c r="I74" s="270">
        <f>'Table 1'!H74</f>
        <v>39885.653300808051</v>
      </c>
      <c r="J74" s="272">
        <f t="shared" si="9"/>
        <v>1.2600403999116307</v>
      </c>
      <c r="K74" s="272">
        <f t="shared" si="5"/>
        <v>1.1998017829225505</v>
      </c>
    </row>
    <row r="75" spans="1:11" ht="15.75" thickBot="1" x14ac:dyDescent="0.3">
      <c r="A75" s="269">
        <v>2009</v>
      </c>
      <c r="B75" s="270">
        <v>2925.1920857142859</v>
      </c>
      <c r="C75" s="270">
        <f t="shared" si="10"/>
        <v>1607248.398744113</v>
      </c>
      <c r="D75" s="270">
        <f>'Table 1'!N75</f>
        <v>98800</v>
      </c>
      <c r="E75" s="270">
        <f t="shared" si="6"/>
        <v>1706048.398744113</v>
      </c>
      <c r="F75" s="270">
        <f>'Table 1'!I75</f>
        <v>85104</v>
      </c>
      <c r="G75" s="270">
        <f t="shared" si="7"/>
        <v>52950.122747983056</v>
      </c>
      <c r="H75" s="270">
        <f t="shared" si="8"/>
        <v>49883.696185083776</v>
      </c>
      <c r="I75" s="270">
        <f>'Table 1'!H75</f>
        <v>39634.024821088868</v>
      </c>
      <c r="J75" s="272">
        <f t="shared" si="9"/>
        <v>1.3359764239691556</v>
      </c>
      <c r="K75" s="272">
        <f t="shared" si="5"/>
        <v>1.258607885781541</v>
      </c>
    </row>
    <row r="76" spans="1:11" ht="15.75" thickBot="1" x14ac:dyDescent="0.3">
      <c r="A76" s="269">
        <v>2010</v>
      </c>
      <c r="B76" s="270">
        <v>2831.350300000001</v>
      </c>
      <c r="C76" s="270">
        <f t="shared" si="10"/>
        <v>1555686.9780219786</v>
      </c>
      <c r="D76" s="270">
        <f>'Table 1'!N76</f>
        <v>139300</v>
      </c>
      <c r="E76" s="270">
        <f t="shared" si="6"/>
        <v>1694986.9780219786</v>
      </c>
      <c r="F76" s="270">
        <f>'Table 1'!I76</f>
        <v>85822</v>
      </c>
      <c r="G76" s="270">
        <f t="shared" si="7"/>
        <v>55166.624913914726</v>
      </c>
      <c r="H76" s="270">
        <f t="shared" si="8"/>
        <v>50632.837368551845</v>
      </c>
      <c r="I76" s="270">
        <f>'Table 1'!H76</f>
        <v>40212.036263867354</v>
      </c>
      <c r="J76" s="272">
        <f t="shared" si="9"/>
        <v>1.3718933443687571</v>
      </c>
      <c r="K76" s="272">
        <f t="shared" si="5"/>
        <v>1.2591463171947881</v>
      </c>
    </row>
    <row r="77" spans="1:11" ht="15.75" thickBot="1" x14ac:dyDescent="0.3">
      <c r="A77" s="269">
        <v>2011</v>
      </c>
      <c r="B77" s="270">
        <v>2883.1837999999998</v>
      </c>
      <c r="C77" s="270">
        <f t="shared" si="10"/>
        <v>1584166.923076923</v>
      </c>
      <c r="D77" s="270">
        <f>'Table 1'!N77</f>
        <v>143500</v>
      </c>
      <c r="E77" s="270">
        <f t="shared" si="6"/>
        <v>1727666.923076923</v>
      </c>
      <c r="F77" s="270">
        <f>'Table 1'!I77</f>
        <v>88831</v>
      </c>
      <c r="G77" s="270">
        <f t="shared" si="7"/>
        <v>56074.267620399369</v>
      </c>
      <c r="H77" s="270">
        <f t="shared" si="8"/>
        <v>51416.739426714645</v>
      </c>
      <c r="I77" s="270">
        <f>'Table 1'!H77</f>
        <v>41562.1867075544</v>
      </c>
      <c r="J77" s="272">
        <f t="shared" si="9"/>
        <v>1.3491654809925395</v>
      </c>
      <c r="K77" s="272">
        <f t="shared" si="5"/>
        <v>1.2371038075667242</v>
      </c>
    </row>
    <row r="78" spans="1:11" ht="15.75" thickBot="1" x14ac:dyDescent="0.3">
      <c r="A78" s="269">
        <v>2012</v>
      </c>
      <c r="B78" s="270">
        <v>2913.9096285714281</v>
      </c>
      <c r="C78" s="270">
        <f t="shared" si="10"/>
        <v>1601049.2464678178</v>
      </c>
      <c r="D78" s="270">
        <f>'Table 1'!N78</f>
        <v>142500</v>
      </c>
      <c r="E78" s="270">
        <f t="shared" si="6"/>
        <v>1743549.2464678178</v>
      </c>
      <c r="F78" s="270">
        <f>'Table 1'!I78</f>
        <v>92305</v>
      </c>
      <c r="G78" s="270">
        <f t="shared" si="7"/>
        <v>57652.817490555179</v>
      </c>
      <c r="H78" s="270">
        <f t="shared" si="8"/>
        <v>52940.861972781538</v>
      </c>
      <c r="I78" s="270">
        <f>'Table 1'!H78</f>
        <v>43088.527657583909</v>
      </c>
      <c r="J78" s="272">
        <f t="shared" si="9"/>
        <v>1.3380085285974685</v>
      </c>
      <c r="K78" s="272">
        <f t="shared" si="5"/>
        <v>1.2286533063624778</v>
      </c>
    </row>
    <row r="79" spans="1:11" ht="15.75" thickBot="1" x14ac:dyDescent="0.3">
      <c r="A79" s="269">
        <v>2013</v>
      </c>
      <c r="B79" s="270">
        <v>2960.0818285714286</v>
      </c>
      <c r="C79" s="270">
        <f t="shared" si="10"/>
        <v>1626418.5871271587</v>
      </c>
      <c r="D79" s="270">
        <f>'Table 1'!N79</f>
        <v>147600</v>
      </c>
      <c r="E79" s="270">
        <f t="shared" si="6"/>
        <v>1774018.5871271587</v>
      </c>
      <c r="F79" s="270">
        <f>'Table 1'!I79</f>
        <v>95053</v>
      </c>
      <c r="G79" s="270">
        <f t="shared" si="7"/>
        <v>58443.13435196154</v>
      </c>
      <c r="H79" s="270">
        <f t="shared" si="8"/>
        <v>53580.611099418406</v>
      </c>
      <c r="I79" s="270">
        <f>'Table 1'!H79</f>
        <v>43372.791365654106</v>
      </c>
      <c r="J79" s="272">
        <f t="shared" si="9"/>
        <v>1.3474607585031126</v>
      </c>
      <c r="K79" s="272">
        <f t="shared" si="5"/>
        <v>1.2353507674363711</v>
      </c>
    </row>
    <row r="80" spans="1:11" ht="15.75" thickBot="1" x14ac:dyDescent="0.3">
      <c r="A80" s="269">
        <v>2014</v>
      </c>
      <c r="B80" s="270">
        <v>3039.092085714286</v>
      </c>
      <c r="C80" s="270">
        <f t="shared" si="10"/>
        <v>1669830.8163265307</v>
      </c>
      <c r="D80" s="270">
        <f>'Table 1'!N80</f>
        <v>137800</v>
      </c>
      <c r="E80" s="270">
        <f t="shared" si="6"/>
        <v>1807630.8163265307</v>
      </c>
      <c r="F80" s="270">
        <f>'Table 1'!I80</f>
        <v>98754</v>
      </c>
      <c r="G80" s="270">
        <f t="shared" si="7"/>
        <v>59140.123079803634</v>
      </c>
      <c r="H80" s="270">
        <f t="shared" si="8"/>
        <v>54631.730720705455</v>
      </c>
      <c r="I80" s="270">
        <f>'Table 1'!H80</f>
        <v>46354.157715333276</v>
      </c>
      <c r="J80" s="272">
        <f t="shared" si="9"/>
        <v>1.2758321150605427</v>
      </c>
      <c r="K80" s="272">
        <f t="shared" si="5"/>
        <v>1.1785723959478629</v>
      </c>
    </row>
    <row r="81" spans="1:11" ht="15.75" thickBot="1" x14ac:dyDescent="0.3">
      <c r="A81" s="269">
        <v>2015</v>
      </c>
      <c r="B81" s="270">
        <v>3133.6233999999999</v>
      </c>
      <c r="C81" s="270">
        <f t="shared" si="10"/>
        <v>1721771.0989010988</v>
      </c>
      <c r="D81" s="270">
        <f>'Table 1'!N81</f>
        <v>133000</v>
      </c>
      <c r="E81" s="270">
        <f t="shared" si="6"/>
        <v>1854771.0989010988</v>
      </c>
      <c r="F81" s="270">
        <f>'Table 1'!I81</f>
        <v>104376</v>
      </c>
      <c r="G81" s="270">
        <f t="shared" si="7"/>
        <v>60621.29865382037</v>
      </c>
      <c r="H81" s="270">
        <f t="shared" si="8"/>
        <v>56274.329517987382</v>
      </c>
      <c r="I81" s="270">
        <f>'Table 1'!H81</f>
        <v>47127.122919118883</v>
      </c>
      <c r="J81" s="272">
        <f t="shared" si="9"/>
        <v>1.2863356576606773</v>
      </c>
      <c r="K81" s="272">
        <f t="shared" si="5"/>
        <v>1.1940964360282982</v>
      </c>
    </row>
    <row r="82" spans="1:11" ht="15.75" thickBot="1" x14ac:dyDescent="0.3">
      <c r="A82" s="269">
        <v>2016</v>
      </c>
      <c r="B82" s="270">
        <v>3219.5560857142864</v>
      </c>
      <c r="C82" s="270">
        <f t="shared" si="10"/>
        <v>1768986.860282575</v>
      </c>
      <c r="D82" s="270">
        <f>'Table 1'!N82</f>
        <v>134800</v>
      </c>
      <c r="E82" s="270">
        <f t="shared" si="6"/>
        <v>1903786.860282575</v>
      </c>
      <c r="F82" s="270">
        <f>'Table 1'!I82</f>
        <v>109939</v>
      </c>
      <c r="G82" s="270">
        <f t="shared" si="7"/>
        <v>62148.00260440517</v>
      </c>
      <c r="H82" s="270">
        <f t="shared" si="8"/>
        <v>57747.535868422783</v>
      </c>
      <c r="I82" s="270">
        <f>'Table 1'!H82</f>
        <v>48071.034067917099</v>
      </c>
      <c r="J82" s="272">
        <f t="shared" si="9"/>
        <v>1.2928368155467478</v>
      </c>
      <c r="K82" s="272">
        <f t="shared" si="5"/>
        <v>1.2012958944638938</v>
      </c>
    </row>
    <row r="83" spans="1:11" ht="15.75" thickBot="1" x14ac:dyDescent="0.3">
      <c r="A83" s="269">
        <v>2017</v>
      </c>
      <c r="B83" s="270">
        <v>3322.5172285714284</v>
      </c>
      <c r="C83" s="270">
        <f t="shared" si="10"/>
        <v>1825558.916797488</v>
      </c>
      <c r="D83" s="270">
        <f>'Table 1'!N83</f>
        <v>134400</v>
      </c>
      <c r="E83" s="270">
        <f t="shared" si="6"/>
        <v>1959958.916797488</v>
      </c>
      <c r="F83" s="270">
        <f>'Table 1'!I83</f>
        <v>115703</v>
      </c>
      <c r="G83" s="270">
        <f t="shared" si="7"/>
        <v>63379.493773322632</v>
      </c>
      <c r="H83" s="270">
        <f t="shared" si="8"/>
        <v>59033.380245058965</v>
      </c>
      <c r="I83" s="270">
        <f>'Table 1'!H83</f>
        <v>49791.322424177815</v>
      </c>
      <c r="J83" s="272">
        <f t="shared" si="9"/>
        <v>1.2729023992049393</v>
      </c>
      <c r="K83" s="272">
        <f t="shared" si="5"/>
        <v>1.1856158336616776</v>
      </c>
    </row>
    <row r="84" spans="1:11" ht="15.75" thickBot="1" x14ac:dyDescent="0.3">
      <c r="A84" s="269">
        <v>2018</v>
      </c>
      <c r="B84" s="270">
        <v>3456.5195857142858</v>
      </c>
      <c r="C84" s="270">
        <f t="shared" si="10"/>
        <v>1899186.5855572999</v>
      </c>
      <c r="D84" s="270">
        <f>'Table 1'!N84</f>
        <v>125600</v>
      </c>
      <c r="E84" s="270">
        <f t="shared" si="6"/>
        <v>2024786.5855572999</v>
      </c>
      <c r="F84" s="270">
        <f>'Table 1'!I84</f>
        <v>122805</v>
      </c>
      <c r="G84" s="270">
        <f t="shared" si="7"/>
        <v>64661.893114606188</v>
      </c>
      <c r="H84" s="270">
        <f t="shared" si="8"/>
        <v>60650.836426891525</v>
      </c>
      <c r="I84" s="270">
        <f>'Table 1'!H84</f>
        <v>52553.163765245488</v>
      </c>
      <c r="J84" s="272">
        <f t="shared" si="9"/>
        <v>1.2304091415590179</v>
      </c>
      <c r="K84" s="272">
        <f t="shared" si="5"/>
        <v>1.1540853505569764</v>
      </c>
    </row>
    <row r="85" spans="1:11" ht="15.75" thickBot="1" x14ac:dyDescent="0.3">
      <c r="A85" s="269">
        <v>2019</v>
      </c>
      <c r="B85" s="270">
        <v>3553.0866000000005</v>
      </c>
      <c r="C85" s="270">
        <f t="shared" si="10"/>
        <v>1952245.384615385</v>
      </c>
      <c r="D85" s="270">
        <f>'Table 1'!N85</f>
        <v>119100</v>
      </c>
      <c r="E85" s="270">
        <f t="shared" si="6"/>
        <v>2071345.384615385</v>
      </c>
      <c r="F85" s="270">
        <f>'Table 1'!I85</f>
        <v>130565</v>
      </c>
      <c r="G85" s="270">
        <f t="shared" si="7"/>
        <v>66879.400012372324</v>
      </c>
      <c r="H85" s="270">
        <f t="shared" si="8"/>
        <v>63033.91069869489</v>
      </c>
      <c r="I85" s="270">
        <f>'Table 1'!H85</f>
        <v>53283.31501316496</v>
      </c>
      <c r="J85" s="272">
        <f t="shared" si="9"/>
        <v>1.2551658994161328</v>
      </c>
      <c r="K85" s="272">
        <f t="shared" si="5"/>
        <v>1.1829952900475655</v>
      </c>
    </row>
    <row r="86" spans="1:11" ht="15.75" thickBot="1" x14ac:dyDescent="0.3">
      <c r="A86" s="269">
        <v>2020</v>
      </c>
      <c r="B86" s="270">
        <v>3599.7270571428567</v>
      </c>
      <c r="C86" s="270">
        <f t="shared" si="10"/>
        <v>1977872.009419152</v>
      </c>
      <c r="D86" s="270">
        <f>'Table 1'!N86</f>
        <v>116500</v>
      </c>
      <c r="E86" s="270">
        <f t="shared" si="6"/>
        <v>2094372.009419152</v>
      </c>
      <c r="F86" s="270">
        <f>'Table 1'!I86</f>
        <v>139313</v>
      </c>
      <c r="G86" s="270">
        <f t="shared" si="7"/>
        <v>70435.80137468678</v>
      </c>
      <c r="H86" s="270">
        <f t="shared" si="8"/>
        <v>66517.791191564262</v>
      </c>
      <c r="I86" s="270">
        <f>'Table 1'!H86</f>
        <v>56797.213661078953</v>
      </c>
      <c r="J86" s="272">
        <f t="shared" si="9"/>
        <v>1.2401277604037442</v>
      </c>
      <c r="K86" s="272">
        <f t="shared" si="5"/>
        <v>1.171145323932439</v>
      </c>
    </row>
    <row r="87" spans="1:11" ht="15.75" thickBot="1" x14ac:dyDescent="0.3">
      <c r="A87" s="269">
        <v>2021</v>
      </c>
      <c r="B87" s="270">
        <v>3520.3144857142865</v>
      </c>
      <c r="C87" s="270">
        <f t="shared" si="10"/>
        <v>1934238.7284144431</v>
      </c>
      <c r="D87" s="270">
        <f>'Table 1'!N87</f>
        <v>134800</v>
      </c>
      <c r="E87" s="270">
        <f t="shared" si="6"/>
        <v>2069038.7284144431</v>
      </c>
      <c r="F87" s="270">
        <f>'Table 1'!I87</f>
        <v>144035</v>
      </c>
      <c r="G87" s="270">
        <f t="shared" si="7"/>
        <v>74465.989065408721</v>
      </c>
      <c r="H87" s="270">
        <f t="shared" si="8"/>
        <v>69614.453331367884</v>
      </c>
      <c r="I87" s="270">
        <f>'Table 1'!H87</f>
        <v>57973.597522002063</v>
      </c>
      <c r="J87" s="272">
        <f t="shared" si="9"/>
        <v>1.2844810784279428</v>
      </c>
      <c r="K87" s="272">
        <f>H87/I87</f>
        <v>1.2007958158012861</v>
      </c>
    </row>
    <row r="88" spans="1:11" ht="15.75" thickBot="1" x14ac:dyDescent="0.3">
      <c r="A88" s="269">
        <v>2022</v>
      </c>
      <c r="B88" s="270">
        <v>3620.8803285714289</v>
      </c>
      <c r="C88" s="270">
        <f t="shared" si="10"/>
        <v>1989494.6860282575</v>
      </c>
      <c r="D88" s="270">
        <f>'Table 1'!N88</f>
        <v>99300</v>
      </c>
      <c r="E88" s="270">
        <f t="shared" si="6"/>
        <v>2088794.6860282575</v>
      </c>
      <c r="F88" s="270">
        <f>'Table 1'!I88</f>
        <v>158502</v>
      </c>
      <c r="G88" s="270">
        <f t="shared" si="7"/>
        <v>79669.476431940944</v>
      </c>
      <c r="H88" s="270">
        <f t="shared" si="8"/>
        <v>75882.039082253657</v>
      </c>
      <c r="I88" s="270">
        <f>'Table 1'!H88</f>
        <v>63523.662551440328</v>
      </c>
      <c r="J88" s="272">
        <f t="shared" si="9"/>
        <v>1.2541700719385633</v>
      </c>
      <c r="K88" s="272">
        <f>H88/I88</f>
        <v>1.1945476068985432</v>
      </c>
    </row>
  </sheetData>
  <mergeCells count="1">
    <mergeCell ref="A1:K1"/>
  </mergeCells>
  <hyperlinks>
    <hyperlink ref="A2" location="SourcesTable4" display="Click for sources" xr:uid="{1DBC06BC-F83B-44A8-9BC9-5E603A9115B3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5122" r:id="rId4">
          <objectPr defaultSize="0" autoPict="0" r:id="rId5">
            <anchor moveWithCells="1">
              <from>
                <xdr:col>1</xdr:col>
                <xdr:colOff>0</xdr:colOff>
                <xdr:row>90</xdr:row>
                <xdr:rowOff>76200</xdr:rowOff>
              </from>
              <to>
                <xdr:col>10</xdr:col>
                <xdr:colOff>609600</xdr:colOff>
                <xdr:row>161</xdr:row>
                <xdr:rowOff>85725</xdr:rowOff>
              </to>
            </anchor>
          </objectPr>
        </oleObject>
      </mc:Choice>
      <mc:Fallback>
        <oleObject progId="Word.Document.12" shapeId="5122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A39CE-D33E-4E40-BE28-4BACA70DEA08}">
  <dimension ref="A1:M89"/>
  <sheetViews>
    <sheetView workbookViewId="0">
      <pane xSplit="1" ySplit="4" topLeftCell="B74" activePane="bottomRight" state="frozen"/>
      <selection pane="topRight" activeCell="B1" sqref="B1"/>
      <selection pane="bottomLeft" activeCell="A5" sqref="A5"/>
      <selection pane="bottomRight" activeCell="S25" sqref="S25"/>
    </sheetView>
  </sheetViews>
  <sheetFormatPr defaultRowHeight="15" x14ac:dyDescent="0.25"/>
  <cols>
    <col min="2" max="5" width="10.42578125" customWidth="1"/>
    <col min="6" max="6" width="12.7109375" customWidth="1"/>
    <col min="7" max="13" width="10.42578125" customWidth="1"/>
  </cols>
  <sheetData>
    <row r="1" spans="1:13" ht="15.75" x14ac:dyDescent="0.25">
      <c r="A1" s="300" t="s">
        <v>54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</row>
    <row r="2" spans="1:13" ht="15.75" thickBot="1" x14ac:dyDescent="0.3">
      <c r="A2" s="251" t="s">
        <v>53</v>
      </c>
    </row>
    <row r="3" spans="1:13" ht="15.75" thickBot="1" x14ac:dyDescent="0.3">
      <c r="A3" s="7"/>
      <c r="B3" s="9">
        <v>1</v>
      </c>
      <c r="C3" s="10">
        <v>2</v>
      </c>
      <c r="D3" s="10">
        <v>3</v>
      </c>
      <c r="E3" s="10">
        <v>4</v>
      </c>
      <c r="F3" s="10">
        <v>5</v>
      </c>
      <c r="G3" s="10">
        <v>6</v>
      </c>
      <c r="H3" s="10">
        <v>7</v>
      </c>
      <c r="I3" s="10">
        <v>8</v>
      </c>
      <c r="J3" s="10">
        <v>9</v>
      </c>
      <c r="K3" s="10">
        <v>10</v>
      </c>
      <c r="L3" s="10">
        <v>11</v>
      </c>
      <c r="M3" s="10">
        <v>12</v>
      </c>
    </row>
    <row r="4" spans="1:13" ht="84.75" thickBot="1" x14ac:dyDescent="0.3">
      <c r="A4" s="254"/>
      <c r="B4" s="274" t="s">
        <v>55</v>
      </c>
      <c r="C4" s="274" t="s">
        <v>56</v>
      </c>
      <c r="D4" s="274" t="s">
        <v>57</v>
      </c>
      <c r="E4" s="274" t="s">
        <v>58</v>
      </c>
      <c r="F4" s="274" t="s">
        <v>59</v>
      </c>
      <c r="G4" s="274" t="s">
        <v>60</v>
      </c>
      <c r="H4" s="274" t="s">
        <v>61</v>
      </c>
      <c r="I4" s="274" t="s">
        <v>62</v>
      </c>
      <c r="J4" s="274" t="s">
        <v>63</v>
      </c>
      <c r="K4" s="274" t="s">
        <v>64</v>
      </c>
      <c r="L4" s="274" t="s">
        <v>65</v>
      </c>
      <c r="M4" s="274" t="s">
        <v>198</v>
      </c>
    </row>
    <row r="5" spans="1:13" ht="15.75" thickBot="1" x14ac:dyDescent="0.3">
      <c r="A5" s="8">
        <v>1939</v>
      </c>
      <c r="B5" s="275">
        <v>155656.89688084577</v>
      </c>
      <c r="C5" s="275">
        <f>'Table 2'!G6</f>
        <v>99.673731470628667</v>
      </c>
      <c r="D5" s="276">
        <f>C5/'Table 1'!G5</f>
        <v>0.2655695107752083</v>
      </c>
      <c r="E5" s="275">
        <f>'Table 1'!G5-'Table 5'!C5</f>
        <v>275.64695643393145</v>
      </c>
      <c r="F5" s="276">
        <f>'Table 1'!I5/'Table 5'!E5</f>
        <v>0.78169288409850946</v>
      </c>
      <c r="G5" s="275">
        <f>F5*C5</f>
        <v>77.914246622136091</v>
      </c>
      <c r="H5" s="275">
        <f>G5*1000000/B5</f>
        <v>500.55120064341821</v>
      </c>
      <c r="I5" s="276">
        <f>B5/'Table 1'!B5</f>
        <v>0.12906013439662434</v>
      </c>
      <c r="J5" s="277">
        <f>H5/'Table 1'!H5</f>
        <v>1.6085044214236659</v>
      </c>
      <c r="K5" s="276">
        <f>G5/'Table 1'!G5</f>
        <v>0.20759379680650278</v>
      </c>
      <c r="L5" s="278">
        <f>((C5*1000000)/B5)/'Table 1'!H5</f>
        <v>2.0577191556229661</v>
      </c>
      <c r="M5" s="283">
        <f>B5/'Table 6'!B8</f>
        <v>0.21674135871722403</v>
      </c>
    </row>
    <row r="6" spans="1:13" ht="15.75" thickBot="1" x14ac:dyDescent="0.3">
      <c r="A6" s="8">
        <v>1940</v>
      </c>
      <c r="B6" s="275">
        <v>152439.62229735905</v>
      </c>
      <c r="C6" s="275">
        <f>'Table 2'!G7</f>
        <v>105.90333968754295</v>
      </c>
      <c r="D6" s="276">
        <f>C6/'Table 1'!G6</f>
        <v>0.26089039478975218</v>
      </c>
      <c r="E6" s="275">
        <f>'Table 1'!G6-'Table 5'!C6</f>
        <v>300.02705024838752</v>
      </c>
      <c r="F6" s="276">
        <f>'Table 1'!I6/'Table 5'!E6</f>
        <v>0.72779117765918366</v>
      </c>
      <c r="G6" s="275">
        <f>F6*C6</f>
        <v>77.075516309237443</v>
      </c>
      <c r="H6" s="275">
        <f t="shared" ref="H6:H69" si="0">G6*1000000/B6</f>
        <v>505.61340383597076</v>
      </c>
      <c r="I6" s="276">
        <f>B6/'Table 1'!B6</f>
        <v>0.12601380458381325</v>
      </c>
      <c r="J6" s="277">
        <f>H6/'Table 1'!H6</f>
        <v>1.5067692646143056</v>
      </c>
      <c r="K6" s="276">
        <f>G6/'Table 1'!G6</f>
        <v>0.18987372766400309</v>
      </c>
      <c r="L6" s="278">
        <f>((C6*1000000)/B6)/'Table 1'!H6</f>
        <v>2.0703318628573819</v>
      </c>
      <c r="M6" s="283">
        <f>B6/'Table 6'!B9</f>
        <v>0.21124180015840918</v>
      </c>
    </row>
    <row r="7" spans="1:13" ht="15.75" thickBot="1" x14ac:dyDescent="0.3">
      <c r="A7" s="8">
        <v>1941</v>
      </c>
      <c r="B7" s="275">
        <v>149127.82084234257</v>
      </c>
      <c r="C7" s="275">
        <f>'Table 2'!G8</f>
        <v>102.34356356359193</v>
      </c>
      <c r="D7" s="276">
        <f>C7/'Table 1'!G7</f>
        <v>0.23198352401365921</v>
      </c>
      <c r="E7" s="275">
        <f>'Table 1'!G7-'Table 5'!C7</f>
        <v>338.82381674383856</v>
      </c>
      <c r="F7" s="276">
        <f>'Table 1'!I7/'Table 5'!E7</f>
        <v>0.75801652372717498</v>
      </c>
      <c r="G7" s="275">
        <f t="shared" ref="G7:G70" si="1">F7*C7</f>
        <v>77.578112278325122</v>
      </c>
      <c r="H7" s="275">
        <f t="shared" si="0"/>
        <v>520.21220346497546</v>
      </c>
      <c r="I7" s="276">
        <f>B7/'Table 1'!B7</f>
        <v>0.12469213851724814</v>
      </c>
      <c r="J7" s="277">
        <f>H7/'Table 1'!H7</f>
        <v>1.4102520537851659</v>
      </c>
      <c r="K7" s="276">
        <f>G7/'Table 1'!G7</f>
        <v>0.17584734443481356</v>
      </c>
      <c r="L7" s="278">
        <f>((C7*1000000)/B7)/'Table 1'!H7</f>
        <v>1.860450279963479</v>
      </c>
      <c r="M7" s="283">
        <f>B7/'Table 6'!B10</f>
        <v>0.20566446650184594</v>
      </c>
    </row>
    <row r="8" spans="1:13" ht="15.75" thickBot="1" x14ac:dyDescent="0.3">
      <c r="A8" s="8">
        <v>1942</v>
      </c>
      <c r="B8" s="275">
        <v>145719.47302863258</v>
      </c>
      <c r="C8" s="275">
        <f>'Table 2'!G9</f>
        <v>106.7932837185307</v>
      </c>
      <c r="D8" s="276">
        <f>C8/'Table 1'!G8</f>
        <v>0.22093053521224715</v>
      </c>
      <c r="E8" s="275">
        <f>'Table 1'!G8-'Table 5'!C8</f>
        <v>376.58618040097087</v>
      </c>
      <c r="F8" s="276">
        <f>'Table 1'!I8/'Table 5'!E8</f>
        <v>0.74586428957370698</v>
      </c>
      <c r="G8" s="275">
        <f t="shared" si="1"/>
        <v>79.653296691965238</v>
      </c>
      <c r="H8" s="275">
        <f t="shared" si="0"/>
        <v>546.62081214302827</v>
      </c>
      <c r="I8" s="276">
        <f>B8/'Table 1'!B8</f>
        <v>0.1219502665651068</v>
      </c>
      <c r="J8" s="277">
        <f>H8/'Table 1'!H8</f>
        <v>1.3512409716894438</v>
      </c>
      <c r="K8" s="276">
        <f>G8/'Table 1'!G8</f>
        <v>0.1647841966912216</v>
      </c>
      <c r="L8" s="278">
        <f>((C8*1000000)/B8)/'Table 1'!H8</f>
        <v>1.811644545231861</v>
      </c>
      <c r="M8" s="283">
        <f>B8/'Table 6'!B11</f>
        <v>0.20000769614793795</v>
      </c>
    </row>
    <row r="9" spans="1:13" ht="15.75" thickBot="1" x14ac:dyDescent="0.3">
      <c r="A9" s="8">
        <v>1943</v>
      </c>
      <c r="B9" s="275">
        <v>142212.50143026654</v>
      </c>
      <c r="C9" s="275">
        <f>'Table 2'!G10</f>
        <v>114.8027799974205</v>
      </c>
      <c r="D9" s="276">
        <f>C9/'Table 1'!G9</f>
        <v>0.20606274443724734</v>
      </c>
      <c r="E9" s="275">
        <f>'Table 1'!G9-'Table 5'!C9</f>
        <v>442.32257670373514</v>
      </c>
      <c r="F9" s="276">
        <f>'Table 1'!I9/'Table 5'!E9</f>
        <v>0.75245119049894715</v>
      </c>
      <c r="G9" s="275">
        <f t="shared" si="1"/>
        <v>86.383488481647774</v>
      </c>
      <c r="H9" s="275">
        <f t="shared" si="0"/>
        <v>607.42542050007921</v>
      </c>
      <c r="I9" s="276">
        <f>B9/'Table 1'!B9</f>
        <v>0.11970087698665746</v>
      </c>
      <c r="J9" s="277">
        <f>H9/'Table 1'!H9</f>
        <v>1.2953301702757787</v>
      </c>
      <c r="K9" s="276">
        <f>G9/'Table 1'!G9</f>
        <v>0.15505215736928707</v>
      </c>
      <c r="L9" s="278">
        <f>((C9*1000000)/B9)/'Table 1'!H9</f>
        <v>1.7214806576581412</v>
      </c>
      <c r="M9" s="283">
        <f>B9/'Table 6'!B12</f>
        <v>0.19426977982603369</v>
      </c>
    </row>
    <row r="10" spans="1:13" ht="15.75" thickBot="1" x14ac:dyDescent="0.3">
      <c r="A10" s="8">
        <v>1944</v>
      </c>
      <c r="B10" s="275">
        <v>138604.7685896511</v>
      </c>
      <c r="C10" s="275">
        <f>'Table 2'!G11</f>
        <v>119.25250015235927</v>
      </c>
      <c r="D10" s="276">
        <f>C10/'Table 1'!G10</f>
        <v>0.19164557990913691</v>
      </c>
      <c r="E10" s="275">
        <f>'Table 1'!G10-'Table 5'!C10</f>
        <v>503.0029163769409</v>
      </c>
      <c r="F10" s="276">
        <f>'Table 1'!I10/'Table 5'!E10</f>
        <v>0.7611213611352472</v>
      </c>
      <c r="G10" s="275">
        <f t="shared" si="1"/>
        <v>90.765625234744959</v>
      </c>
      <c r="H10" s="275">
        <f t="shared" si="0"/>
        <v>654.85211048880149</v>
      </c>
      <c r="I10" s="276">
        <f>B10/'Table 1'!B10</f>
        <v>0.11528670159705913</v>
      </c>
      <c r="J10" s="277">
        <f>H10/'Table 1'!H10</f>
        <v>1.2652417201232251</v>
      </c>
      <c r="K10" s="276">
        <f>G10/'Table 1'!G10</f>
        <v>0.14586554463599608</v>
      </c>
      <c r="L10" s="278">
        <f>((C10*1000000)/B10)/'Table 1'!H10</f>
        <v>1.6623389970767075</v>
      </c>
      <c r="M10" s="283">
        <f>B10/'Table 6'!B13</f>
        <v>0.1884489588724792</v>
      </c>
    </row>
    <row r="11" spans="1:13" ht="15.75" thickBot="1" x14ac:dyDescent="0.3">
      <c r="A11" s="8">
        <v>1945</v>
      </c>
      <c r="B11" s="275">
        <v>134894.07483335852</v>
      </c>
      <c r="C11" s="275">
        <f>'Table 2'!G12</f>
        <v>129.04188449322459</v>
      </c>
      <c r="D11" s="276">
        <f>C11/'Table 1'!G11</f>
        <v>0.20603416239317673</v>
      </c>
      <c r="E11" s="275">
        <f>'Table 1'!G11-'Table 5'!C11</f>
        <v>497.27116473291716</v>
      </c>
      <c r="F11" s="276">
        <f>'Table 1'!I11/'Table 5'!E11</f>
        <v>0.75635350293904724</v>
      </c>
      <c r="G11" s="275">
        <f t="shared" si="1"/>
        <v>97.601281362306338</v>
      </c>
      <c r="H11" s="275">
        <f t="shared" si="0"/>
        <v>723.54016648157562</v>
      </c>
      <c r="I11" s="276">
        <f>B11/'Table 1'!B11</f>
        <v>0.10934844636908919</v>
      </c>
      <c r="J11" s="277">
        <f>H11/'Table 1'!H11</f>
        <v>1.4251200234267194</v>
      </c>
      <c r="K11" s="276">
        <f>G11/'Table 1'!G11</f>
        <v>0.15583466045119174</v>
      </c>
      <c r="L11" s="278">
        <f>((C11*1000000)/B11)/'Table 1'!H11</f>
        <v>1.8841983515498657</v>
      </c>
      <c r="M11" s="283">
        <f>B11/'Table 6'!B14</f>
        <v>0.18254342343349358</v>
      </c>
    </row>
    <row r="12" spans="1:13" ht="15.75" thickBot="1" x14ac:dyDescent="0.3">
      <c r="A12" s="8">
        <v>1946</v>
      </c>
      <c r="B12" s="275">
        <v>139211.64776776615</v>
      </c>
      <c r="C12" s="275">
        <f>'Table 2'!G13</f>
        <v>149.51059720594299</v>
      </c>
      <c r="D12" s="276">
        <f>C12/'Table 1'!G12</f>
        <v>0.2274591155372914</v>
      </c>
      <c r="E12" s="275">
        <f>'Table 1'!G12-'Table 5'!C12</f>
        <v>507.79696706896982</v>
      </c>
      <c r="F12" s="276">
        <f>'Table 1'!I12/'Table 5'!E12</f>
        <v>0.7634072590905131</v>
      </c>
      <c r="G12" s="275">
        <f t="shared" si="1"/>
        <v>114.13747521797467</v>
      </c>
      <c r="H12" s="275">
        <f t="shared" si="0"/>
        <v>819.88452150483556</v>
      </c>
      <c r="I12" s="276">
        <f>B12/'Table 1'!B12</f>
        <v>0.10855330841708732</v>
      </c>
      <c r="J12" s="277">
        <f>H12/'Table 1'!H12</f>
        <v>1.5996190487377422</v>
      </c>
      <c r="K12" s="276">
        <f>G12/'Table 1'!G12</f>
        <v>0.17364393994747598</v>
      </c>
      <c r="L12" s="278">
        <f>((C12*1000000)/B12)/'Table 1'!H12</f>
        <v>2.0953678782717522</v>
      </c>
      <c r="M12" s="283">
        <f>B12/'Table 6'!B15</f>
        <v>0.18485120301325311</v>
      </c>
    </row>
    <row r="13" spans="1:13" ht="15.75" thickBot="1" x14ac:dyDescent="0.3">
      <c r="A13" s="8">
        <v>1947</v>
      </c>
      <c r="B13" s="275">
        <v>143584.47558233107</v>
      </c>
      <c r="C13" s="275">
        <f>'Table 2'!G14</f>
        <v>174.42903007360016</v>
      </c>
      <c r="D13" s="276">
        <f>C13/'Table 1'!G13</f>
        <v>0.25132354371220716</v>
      </c>
      <c r="E13" s="275">
        <f>'Table 1'!G13-'Table 5'!C13</f>
        <v>519.61271188647822</v>
      </c>
      <c r="F13" s="276">
        <f>'Table 1'!I13/'Table 5'!E13</f>
        <v>0.72198168652757333</v>
      </c>
      <c r="G13" s="275">
        <f t="shared" si="1"/>
        <v>125.93456531190665</v>
      </c>
      <c r="H13" s="275">
        <f t="shared" si="0"/>
        <v>877.07647223808681</v>
      </c>
      <c r="I13" s="276">
        <f>B13/'Table 1'!B13</f>
        <v>0.11007594000912092</v>
      </c>
      <c r="J13" s="277">
        <f>H13/'Table 1'!H13</f>
        <v>1.6484165017204537</v>
      </c>
      <c r="K13" s="276">
        <f>G13/'Table 1'!G13</f>
        <v>0.18145099595342562</v>
      </c>
      <c r="L13" s="278">
        <f>((C13*1000000)/B13)/'Table 1'!H13</f>
        <v>2.2831832614046488</v>
      </c>
      <c r="M13" s="283">
        <f>B13/'Table 6'!B16</f>
        <v>0.18714598898930454</v>
      </c>
    </row>
    <row r="14" spans="1:13" ht="15.75" thickBot="1" x14ac:dyDescent="0.3">
      <c r="A14" s="8">
        <v>1948</v>
      </c>
      <c r="B14" s="275">
        <v>146819.16353711695</v>
      </c>
      <c r="C14" s="275">
        <f>'Table 2'!G15</f>
        <v>207.35695922014713</v>
      </c>
      <c r="D14" s="276">
        <f>C14/'Table 1'!G14</f>
        <v>0.26549901846820534</v>
      </c>
      <c r="E14" s="275">
        <f>'Table 1'!G14-'Table 5'!C14</f>
        <v>573.65142422507847</v>
      </c>
      <c r="F14" s="276">
        <f>'Table 1'!I14/'Table 5'!E14</f>
        <v>0.72607446235828332</v>
      </c>
      <c r="G14" s="275">
        <f t="shared" si="1"/>
        <v>150.5565926820168</v>
      </c>
      <c r="H14" s="275">
        <f t="shared" si="0"/>
        <v>1025.4560035274617</v>
      </c>
      <c r="I14" s="276">
        <f>B14/'Table 1'!B14</f>
        <v>0.11116970255134959</v>
      </c>
      <c r="J14" s="277">
        <f>H14/'Table 1'!H14</f>
        <v>1.7340341178111198</v>
      </c>
      <c r="K14" s="276">
        <f>G14/'Table 1'!G14</f>
        <v>0.1927720570909541</v>
      </c>
      <c r="L14" s="278">
        <f>((C14*1000000)/B14)/'Table 1'!H14</f>
        <v>2.388231796748495</v>
      </c>
      <c r="M14" s="283">
        <f>B14/'Table 6'!B17</f>
        <v>0.1894278907913641</v>
      </c>
    </row>
    <row r="15" spans="1:13" ht="15.75" thickBot="1" x14ac:dyDescent="0.3">
      <c r="A15" s="8">
        <v>1949</v>
      </c>
      <c r="B15" s="275">
        <v>150318.6283309717</v>
      </c>
      <c r="C15" s="275">
        <f>'Table 2'!G16</f>
        <v>218.03628759200021</v>
      </c>
      <c r="D15" s="276">
        <f>C15/'Table 1'!G15</f>
        <v>0.27381305804704453</v>
      </c>
      <c r="E15" s="275">
        <f>'Table 1'!G15-'Table 5'!C15</f>
        <v>578.25987573611542</v>
      </c>
      <c r="F15" s="276">
        <f>'Table 1'!I15/'Table 5'!E15</f>
        <v>0.77019248046395483</v>
      </c>
      <c r="G15" s="275">
        <f t="shared" si="1"/>
        <v>167.92990917163485</v>
      </c>
      <c r="H15" s="275">
        <f t="shared" si="0"/>
        <v>1117.1596696710578</v>
      </c>
      <c r="I15" s="276">
        <f>B15/'Table 1'!B15</f>
        <v>0.1124357584769779</v>
      </c>
      <c r="J15" s="277">
        <f>H15/'Table 1'!H15</f>
        <v>1.8756377972391691</v>
      </c>
      <c r="K15" s="276">
        <f>G15/'Table 1'!G15</f>
        <v>0.21088875836067408</v>
      </c>
      <c r="L15" s="278">
        <f>((C15*1000000)/B15)/'Table 1'!H15</f>
        <v>2.4352844838335828</v>
      </c>
      <c r="M15" s="283">
        <f>B15/'Table 6'!B18</f>
        <v>0.19169701662379085</v>
      </c>
    </row>
    <row r="16" spans="1:13" ht="15.75" thickBot="1" x14ac:dyDescent="0.3">
      <c r="A16" s="8">
        <v>1950</v>
      </c>
      <c r="B16" s="275">
        <v>154749.11241621221</v>
      </c>
      <c r="C16" s="275">
        <f>'Table 2'!G17</f>
        <v>262.53348914138797</v>
      </c>
      <c r="D16" s="276">
        <f>C16/'Table 1'!G16</f>
        <v>0.29196972347566541</v>
      </c>
      <c r="E16" s="275">
        <f>'Table 1'!G16-'Table 5'!C16</f>
        <v>636.64703552444848</v>
      </c>
      <c r="F16" s="276">
        <f>'Table 1'!I16/'Table 5'!E16</f>
        <v>0.76906031748193926</v>
      </c>
      <c r="G16" s="275">
        <f t="shared" si="1"/>
        <v>201.90408850871708</v>
      </c>
      <c r="H16" s="275">
        <f t="shared" si="0"/>
        <v>1304.7188791989784</v>
      </c>
      <c r="I16" s="276">
        <f>B16/'Table 1'!B16</f>
        <v>0.11443951810808518</v>
      </c>
      <c r="J16" s="277">
        <f>H16/'Table 1'!H16</f>
        <v>1.9621048038601037</v>
      </c>
      <c r="K16" s="276">
        <f>G16/'Table 1'!G16</f>
        <v>0.22454232823130924</v>
      </c>
      <c r="L16" s="278">
        <f>((C16*1000000)/B16)/'Table 1'!H16</f>
        <v>2.5513015809792861</v>
      </c>
      <c r="M16" s="283">
        <f>B16/'Table 6'!B19</f>
        <v>0.19395347348269268</v>
      </c>
    </row>
    <row r="17" spans="1:13" ht="15.75" thickBot="1" x14ac:dyDescent="0.3">
      <c r="A17" s="8">
        <v>1951</v>
      </c>
      <c r="B17" s="275">
        <v>157560.54242191953</v>
      </c>
      <c r="C17" s="275">
        <f>'Table 2'!G18</f>
        <v>402.25470200646566</v>
      </c>
      <c r="D17" s="276">
        <f>C17/'Table 1'!G17</f>
        <v>0.34808094974330739</v>
      </c>
      <c r="E17" s="275">
        <f>'Table 1'!G17-'Table 5'!C17</f>
        <v>753.38079687133484</v>
      </c>
      <c r="F17" s="276">
        <f>'Table 1'!I17/'Table 5'!E17</f>
        <v>0.72650576013981294</v>
      </c>
      <c r="G17" s="275">
        <f t="shared" si="1"/>
        <v>292.24035805102125</v>
      </c>
      <c r="H17" s="275">
        <f t="shared" si="0"/>
        <v>1854.7813656826133</v>
      </c>
      <c r="I17" s="276">
        <f>B17/'Table 1'!B17</f>
        <v>0.11510565011397364</v>
      </c>
      <c r="J17" s="277">
        <f>H17/'Table 1'!H17</f>
        <v>2.1969626576371684</v>
      </c>
      <c r="K17" s="276">
        <f>G17/'Table 1'!G17</f>
        <v>0.25288281498344956</v>
      </c>
      <c r="L17" s="278">
        <f>((C17*1000000)/B17)/'Table 1'!H17</f>
        <v>3.0240127170008573</v>
      </c>
      <c r="M17" s="283">
        <f>B17/'Table 6'!B20</f>
        <v>0.19619736717274272</v>
      </c>
    </row>
    <row r="18" spans="1:13" ht="15.75" thickBot="1" x14ac:dyDescent="0.3">
      <c r="A18" s="8">
        <v>1952</v>
      </c>
      <c r="B18" s="275">
        <v>157690.63110893092</v>
      </c>
      <c r="C18" s="275">
        <f>'Table 2'!G19</f>
        <v>331.05917952744517</v>
      </c>
      <c r="D18" s="276">
        <f>C18/'Table 1'!G18</f>
        <v>0.28110178049946688</v>
      </c>
      <c r="E18" s="275">
        <f>'Table 1'!G18-'Table 5'!C18</f>
        <v>846.66078702421828</v>
      </c>
      <c r="F18" s="276">
        <f>'Table 1'!I18/'Table 5'!E18</f>
        <v>0.76348615999498026</v>
      </c>
      <c r="G18" s="275">
        <f t="shared" si="1"/>
        <v>252.75910170849789</v>
      </c>
      <c r="H18" s="275">
        <f t="shared" si="0"/>
        <v>1602.8796380039519</v>
      </c>
      <c r="I18" s="276">
        <f>B18/'Table 1'!B18</f>
        <v>0.11318482158511504</v>
      </c>
      <c r="J18" s="277">
        <f>H18/'Table 1'!H18</f>
        <v>1.896166959099701</v>
      </c>
      <c r="K18" s="276">
        <f>G18/'Table 1'!G18</f>
        <v>0.2146173189612898</v>
      </c>
      <c r="L18" s="278">
        <f>((C18*1000000)/B18)/'Table 1'!H18</f>
        <v>2.4835642850581174</v>
      </c>
      <c r="M18" s="283">
        <f>B18/'Table 6'!B21</f>
        <v>0.19274446378527177</v>
      </c>
    </row>
    <row r="19" spans="1:13" ht="15.75" thickBot="1" x14ac:dyDescent="0.3">
      <c r="A19" s="8">
        <v>1953</v>
      </c>
      <c r="B19" s="275">
        <v>157316.55658261105</v>
      </c>
      <c r="C19" s="275">
        <f>'Table 2'!G20</f>
        <v>355.97761239510231</v>
      </c>
      <c r="D19" s="276">
        <f>C19/'Table 1'!G19</f>
        <v>0.28786512238993339</v>
      </c>
      <c r="E19" s="275">
        <f>'Table 1'!G19-'Table 5'!C19</f>
        <v>880.6349005751415</v>
      </c>
      <c r="F19" s="276">
        <f>'Table 1'!I19/'Table 5'!E19</f>
        <v>0.78318543880561664</v>
      </c>
      <c r="G19" s="275">
        <f t="shared" si="1"/>
        <v>278.79648256863391</v>
      </c>
      <c r="H19" s="275">
        <f t="shared" si="0"/>
        <v>1772.2005148404744</v>
      </c>
      <c r="I19" s="276">
        <f>B19/'Table 1'!B19</f>
        <v>0.11076355521450809</v>
      </c>
      <c r="J19" s="277">
        <f>H19/'Table 1'!H19</f>
        <v>2.035432789776165</v>
      </c>
      <c r="K19" s="276">
        <f>G19/'Table 1'!G19</f>
        <v>0.22545177219579249</v>
      </c>
      <c r="L19" s="278">
        <f>((C19*1000000)/B19)/'Table 1'!H19</f>
        <v>2.5989155172244605</v>
      </c>
      <c r="M19" s="283">
        <f>B19/'Table 6'!B22</f>
        <v>0.18926176706779854</v>
      </c>
    </row>
    <row r="20" spans="1:13" ht="15.75" thickBot="1" x14ac:dyDescent="0.3">
      <c r="A20" s="8">
        <v>1954</v>
      </c>
      <c r="B20" s="275">
        <v>158490.47968683159</v>
      </c>
      <c r="C20" s="275">
        <f>'Table 2'!G21</f>
        <v>396.02509378955131</v>
      </c>
      <c r="D20" s="276">
        <f>C20/'Table 1'!G20</f>
        <v>0.28744991682792032</v>
      </c>
      <c r="E20" s="275">
        <f>'Table 1'!G20-'Table 5'!C20</f>
        <v>981.69349510337463</v>
      </c>
      <c r="F20" s="276">
        <f>'Table 1'!I20/'Table 5'!E20</f>
        <v>0.77703148353166784</v>
      </c>
      <c r="G20" s="275">
        <f t="shared" si="1"/>
        <v>307.72396614306297</v>
      </c>
      <c r="H20" s="275">
        <f t="shared" si="0"/>
        <v>1941.5927489847243</v>
      </c>
      <c r="I20" s="276">
        <f>B20/'Table 1'!B20</f>
        <v>0.10988201190018743</v>
      </c>
      <c r="J20" s="277">
        <f>H20/'Table 1'!H20</f>
        <v>2.0327042748065343</v>
      </c>
      <c r="K20" s="276">
        <f>G20/'Table 1'!G20</f>
        <v>0.22335763531385347</v>
      </c>
      <c r="L20" s="278">
        <f>((C20*1000000)/B20)/'Table 1'!H20</f>
        <v>2.6159870196864317</v>
      </c>
      <c r="M20" s="283">
        <f>B20/'Table 6'!B23</f>
        <v>0.18574888974249734</v>
      </c>
    </row>
    <row r="21" spans="1:13" ht="15.75" thickBot="1" x14ac:dyDescent="0.3">
      <c r="A21" s="8">
        <v>1955</v>
      </c>
      <c r="B21" s="275">
        <v>158094.94695356325</v>
      </c>
      <c r="C21" s="275">
        <f>'Table 2'!G22</f>
        <v>411.15414231634315</v>
      </c>
      <c r="D21" s="276">
        <f>C21/'Table 1'!G21</f>
        <v>0.27264221613372247</v>
      </c>
      <c r="E21" s="275">
        <f>'Table 1'!G21-'Table 5'!C21</f>
        <v>1096.881363508202</v>
      </c>
      <c r="F21" s="276">
        <f>'Table 1'!I21/'Table 5'!E21</f>
        <v>0.77698995803143511</v>
      </c>
      <c r="G21" s="275">
        <f t="shared" si="1"/>
        <v>319.46263978282616</v>
      </c>
      <c r="H21" s="275">
        <f t="shared" si="0"/>
        <v>2020.7011415529996</v>
      </c>
      <c r="I21" s="276">
        <f>B21/'Table 1'!B21</f>
        <v>0.10806806738216738</v>
      </c>
      <c r="J21" s="277">
        <f>H21/'Table 1'!H21</f>
        <v>1.9602484730498184</v>
      </c>
      <c r="K21" s="276">
        <f>G21/'Table 1'!G21</f>
        <v>0.21184026407133849</v>
      </c>
      <c r="L21" s="278">
        <f>((C21*1000000)/B21)/'Table 1'!H21</f>
        <v>2.5228749133595767</v>
      </c>
      <c r="M21" s="283">
        <f>B21/'Table 6'!B24</f>
        <v>0.18220543779013099</v>
      </c>
    </row>
    <row r="22" spans="1:13" ht="15.75" thickBot="1" x14ac:dyDescent="0.3">
      <c r="A22" s="8">
        <v>1956</v>
      </c>
      <c r="B22" s="275">
        <v>157588.27728906297</v>
      </c>
      <c r="C22" s="275">
        <f>'Table 2'!G23</f>
        <v>411.15414231634321</v>
      </c>
      <c r="D22" s="276">
        <f>C22/'Table 1'!G22</f>
        <v>0.25951559064160645</v>
      </c>
      <c r="E22" s="275">
        <f>'Table 1'!G22-'Table 5'!C22</f>
        <v>1173.1596990981059</v>
      </c>
      <c r="F22" s="276">
        <f>'Table 1'!I22/'Table 5'!E22</f>
        <v>0.78796620942578177</v>
      </c>
      <c r="G22" s="275">
        <f t="shared" si="1"/>
        <v>323.97557101071737</v>
      </c>
      <c r="H22" s="275">
        <f t="shared" si="0"/>
        <v>2055.8354757343495</v>
      </c>
      <c r="I22" s="276">
        <f>B22/'Table 1'!B22</f>
        <v>0.10604674048493289</v>
      </c>
      <c r="J22" s="277">
        <f>H22/'Table 1'!H22</f>
        <v>1.9282961014140116</v>
      </c>
      <c r="K22" s="276">
        <f>G22/'Table 1'!G22</f>
        <v>0.20448951624475953</v>
      </c>
      <c r="L22" s="278">
        <f>((C22*1000000)/B22)/'Table 1'!H22</f>
        <v>2.4471812094826095</v>
      </c>
      <c r="M22" s="283">
        <f>B22/'Table 6'!B25</f>
        <v>0.17863101030272385</v>
      </c>
    </row>
    <row r="23" spans="1:13" ht="15.75" thickBot="1" x14ac:dyDescent="0.3">
      <c r="A23" s="8">
        <v>1957</v>
      </c>
      <c r="B23" s="275">
        <v>154089.53845934058</v>
      </c>
      <c r="C23" s="275">
        <f>'Table 2'!G24</f>
        <v>455.65134386573101</v>
      </c>
      <c r="D23" s="276">
        <f>C23/'Table 1'!G23</f>
        <v>0.27358859478541642</v>
      </c>
      <c r="E23" s="275">
        <f>'Table 1'!G23-'Table 5'!C23</f>
        <v>1209.8104208072875</v>
      </c>
      <c r="F23" s="276">
        <f>'Table 1'!I23/'Table 5'!E23</f>
        <v>0.80623560898776714</v>
      </c>
      <c r="G23" s="275">
        <f t="shared" si="1"/>
        <v>367.36233870768211</v>
      </c>
      <c r="H23" s="275">
        <f t="shared" si="0"/>
        <v>2384.0835814082056</v>
      </c>
      <c r="I23" s="276">
        <f>B23/'Table 1'!B23</f>
        <v>0.10169772277621929</v>
      </c>
      <c r="J23" s="277">
        <f>H23/'Table 1'!H23</f>
        <v>2.1689459833264499</v>
      </c>
      <c r="K23" s="276">
        <f>G23/'Table 1'!G23</f>
        <v>0.22057686732892764</v>
      </c>
      <c r="L23" s="278">
        <f>((C23*1000000)/B23)/'Table 1'!H23</f>
        <v>2.6902135791912896</v>
      </c>
      <c r="M23" s="283">
        <f>B23/'Table 6'!B26</f>
        <v>0.17128672572181033</v>
      </c>
    </row>
    <row r="24" spans="1:13" ht="15.75" thickBot="1" x14ac:dyDescent="0.3">
      <c r="A24" s="8">
        <v>1958</v>
      </c>
      <c r="B24" s="275">
        <v>148657.50067271339</v>
      </c>
      <c r="C24" s="275">
        <f>'Table 2'!G25</f>
        <v>504.59826557005761</v>
      </c>
      <c r="D24" s="276">
        <f>C24/'Table 1'!G24</f>
        <v>0.28358928882172107</v>
      </c>
      <c r="E24" s="275">
        <f>'Table 1'!G24-'Table 5'!C24</f>
        <v>1274.7293940414952</v>
      </c>
      <c r="F24" s="276">
        <f>'Table 1'!I24/'Table 5'!E24</f>
        <v>0.82554483272044166</v>
      </c>
      <c r="G24" s="275">
        <f t="shared" si="1"/>
        <v>416.56849074105821</v>
      </c>
      <c r="H24" s="275">
        <f t="shared" si="0"/>
        <v>2802.202975672124</v>
      </c>
      <c r="I24" s="276">
        <f>B24/'Table 1'!B24</f>
        <v>9.6248921686912112E-2</v>
      </c>
      <c r="J24" s="277">
        <f>H24/'Table 1'!H24</f>
        <v>2.4323978689672083</v>
      </c>
      <c r="K24" s="276">
        <f>G24/'Table 1'!G24</f>
        <v>0.23411567200163674</v>
      </c>
      <c r="L24" s="278">
        <f>((C24*1000000)/B24)/'Table 1'!H24</f>
        <v>2.9464152309592411</v>
      </c>
      <c r="M24" s="283">
        <f>B24/'Table 6'!B27</f>
        <v>0.16380991809665388</v>
      </c>
    </row>
    <row r="25" spans="1:13" ht="15.75" thickBot="1" x14ac:dyDescent="0.3">
      <c r="A25" s="8">
        <v>1959</v>
      </c>
      <c r="B25" s="275">
        <v>145606.81340810307</v>
      </c>
      <c r="C25" s="275">
        <f>'Table 2'!G26</f>
        <v>464.55078417560861</v>
      </c>
      <c r="D25" s="276">
        <f>C25/'Table 1'!G25</f>
        <v>0.25276830793183347</v>
      </c>
      <c r="E25" s="275">
        <f>'Table 1'!G25-'Table 5'!C25</f>
        <v>1373.3013895268343</v>
      </c>
      <c r="F25" s="276">
        <f>'Table 1'!I25/'Table 5'!E25</f>
        <v>0.79850995269438596</v>
      </c>
      <c r="G25" s="275">
        <f t="shared" si="1"/>
        <v>370.94842469620511</v>
      </c>
      <c r="H25" s="275">
        <f t="shared" si="0"/>
        <v>2547.6034810027759</v>
      </c>
      <c r="I25" s="276">
        <f>B25/'Table 1'!B25</f>
        <v>9.2906487645968164E-2</v>
      </c>
      <c r="J25" s="277">
        <f>H25/'Table 1'!H25</f>
        <v>2.1724856328485624</v>
      </c>
      <c r="K25" s="276">
        <f>G25/'Table 1'!G25</f>
        <v>0.20183800960928833</v>
      </c>
      <c r="L25" s="278">
        <f>((C25*1000000)/B25)/'Table 1'!H25</f>
        <v>2.7206744581179181</v>
      </c>
      <c r="M25" s="283">
        <f>B25/'Table 6'!B28</f>
        <v>0.15619696782675721</v>
      </c>
    </row>
    <row r="26" spans="1:13" ht="15.75" thickBot="1" x14ac:dyDescent="0.3">
      <c r="A26" s="8">
        <v>1960</v>
      </c>
      <c r="B26" s="275">
        <v>141318.80441470351</v>
      </c>
      <c r="C26" s="275">
        <f>'Table 2'!G27</f>
        <v>499.25860138413111</v>
      </c>
      <c r="D26" s="276">
        <f>C26/'Table 1'!G26</f>
        <v>0.25235792872360979</v>
      </c>
      <c r="E26" s="275">
        <f>'Table 1'!G26-'Table 5'!C26</f>
        <v>1479.1163357906566</v>
      </c>
      <c r="F26" s="276">
        <f>'Table 1'!I26/'Table 5'!E26</f>
        <v>0.78495774385349382</v>
      </c>
      <c r="G26" s="275">
        <f t="shared" si="1"/>
        <v>391.89690534193835</v>
      </c>
      <c r="H26" s="275">
        <f t="shared" si="0"/>
        <v>2773.1405382676976</v>
      </c>
      <c r="I26" s="276">
        <f>B26/'Table 1'!B26</f>
        <v>8.9122299028174881E-2</v>
      </c>
      <c r="J26" s="277">
        <f>H26/'Table 1'!H26</f>
        <v>2.2226795373826902</v>
      </c>
      <c r="K26" s="276">
        <f>G26/'Table 1'!G26</f>
        <v>0.19809031037442557</v>
      </c>
      <c r="L26" s="278">
        <f>((C26*1000000)/B26)/'Table 1'!H26</f>
        <v>2.8315913242299779</v>
      </c>
      <c r="M26" s="283">
        <f>B26/'Table 6'!B29</f>
        <v>0.14844412228435241</v>
      </c>
    </row>
    <row r="27" spans="1:13" ht="15.75" thickBot="1" x14ac:dyDescent="0.3">
      <c r="A27" s="8">
        <v>1961</v>
      </c>
      <c r="B27" s="275">
        <v>137272.73313770781</v>
      </c>
      <c r="C27" s="275">
        <f>'Table 2'!G28</f>
        <v>526.4414653433397</v>
      </c>
      <c r="D27" s="276">
        <f>C27/'Table 1'!G27</f>
        <v>0.24410697222180894</v>
      </c>
      <c r="E27" s="275">
        <f>'Table 1'!G27-'Table 5'!C27</f>
        <v>1630.1600464929802</v>
      </c>
      <c r="F27" s="276">
        <f>'Table 1'!I27/'Table 5'!E27</f>
        <v>0.76946467766227711</v>
      </c>
      <c r="G27" s="275">
        <f t="shared" si="1"/>
        <v>405.0781124384697</v>
      </c>
      <c r="H27" s="275">
        <f t="shared" si="0"/>
        <v>2950.9000307592605</v>
      </c>
      <c r="I27" s="276">
        <f>B27/'Table 1'!B27</f>
        <v>8.5223146086336382E-2</v>
      </c>
      <c r="J27" s="277">
        <f>H27/'Table 1'!H27</f>
        <v>2.2039985769298331</v>
      </c>
      <c r="K27" s="276">
        <f>G27/'Table 1'!G27</f>
        <v>0.18783169269576866</v>
      </c>
      <c r="L27" s="278">
        <f>((C27*1000000)/B27)/'Table 1'!H27</f>
        <v>2.8643271626526592</v>
      </c>
      <c r="M27" s="283">
        <f>B27/'Table 6'!B30</f>
        <v>0.14054748964647057</v>
      </c>
    </row>
    <row r="28" spans="1:13" ht="15.75" thickBot="1" x14ac:dyDescent="0.3">
      <c r="A28" s="8">
        <v>1962</v>
      </c>
      <c r="B28" s="275">
        <v>137345.44812677312</v>
      </c>
      <c r="C28" s="275">
        <f>'Table 2'!G29</f>
        <v>466.6391646330809</v>
      </c>
      <c r="D28" s="276">
        <f>C28/'Table 1'!G28</f>
        <v>0.21090608027280444</v>
      </c>
      <c r="E28" s="275">
        <f>'Table 1'!G28-'Table 5'!C28</f>
        <v>1745.9056990782396</v>
      </c>
      <c r="F28" s="276">
        <f>'Table 1'!I28/'Table 5'!E28</f>
        <v>0.76693718378199482</v>
      </c>
      <c r="G28" s="275">
        <f t="shared" si="1"/>
        <v>357.88292676607773</v>
      </c>
      <c r="H28" s="275">
        <f t="shared" si="0"/>
        <v>2605.7137797223777</v>
      </c>
      <c r="I28" s="276">
        <f>B28/'Table 1'!B28</f>
        <v>8.3416133205146639E-2</v>
      </c>
      <c r="J28" s="277">
        <f>H28/'Table 1'!H28</f>
        <v>1.9390939022446099</v>
      </c>
      <c r="K28" s="276">
        <f>G28/'Table 1'!G28</f>
        <v>0.16175171524692397</v>
      </c>
      <c r="L28" s="278">
        <f>((C28*1000000)/B28)/'Table 1'!H28</f>
        <v>2.5283607878840382</v>
      </c>
      <c r="M28" s="283">
        <f>B28/'Table 6'!B31</f>
        <v>0.13829971616833461</v>
      </c>
    </row>
    <row r="29" spans="1:13" ht="15.75" thickBot="1" x14ac:dyDescent="0.3">
      <c r="A29" s="8">
        <v>1963</v>
      </c>
      <c r="B29" s="275">
        <v>137699.84429192205</v>
      </c>
      <c r="C29" s="275">
        <f>'Table 2'!G30</f>
        <v>535.50241999640934</v>
      </c>
      <c r="D29" s="276">
        <f>C29/'Table 1'!G29</f>
        <v>0.22256151763938301</v>
      </c>
      <c r="E29" s="275">
        <f>'Table 1'!G29-'Table 5'!C29</f>
        <v>1870.5847853581356</v>
      </c>
      <c r="F29" s="276">
        <f>'Table 1'!I29/'Table 5'!E29</f>
        <v>0.75858630472519495</v>
      </c>
      <c r="G29" s="275">
        <f t="shared" si="1"/>
        <v>406.22480195647552</v>
      </c>
      <c r="H29" s="275">
        <f t="shared" si="0"/>
        <v>2950.0745192949071</v>
      </c>
      <c r="I29" s="276">
        <f>B29/'Table 1'!B29</f>
        <v>8.1867270455177207E-2</v>
      </c>
      <c r="J29" s="277">
        <f>H29/'Table 1'!H29</f>
        <v>2.0622663770441374</v>
      </c>
      <c r="K29" s="276">
        <f>G29/'Table 1'!G29</f>
        <v>0.16883211924009087</v>
      </c>
      <c r="L29" s="278">
        <f>((C29*1000000)/B29)/'Table 1'!H29</f>
        <v>2.7185652630404564</v>
      </c>
      <c r="M29" s="283">
        <f>B29/'Table 6'!B32</f>
        <v>0.13604015440814271</v>
      </c>
    </row>
    <row r="30" spans="1:13" ht="15.75" thickBot="1" x14ac:dyDescent="0.3">
      <c r="A30" s="8">
        <v>1964</v>
      </c>
      <c r="B30" s="275">
        <v>140229.74014796095</v>
      </c>
      <c r="C30" s="275">
        <f>'Table 2'!G31</f>
        <v>604.36567535973779</v>
      </c>
      <c r="D30" s="276">
        <f>C30/'Table 1'!G30</f>
        <v>0.22982022419366399</v>
      </c>
      <c r="E30" s="275">
        <f>'Table 1'!G30-'Table 5'!C30</f>
        <v>2025.36666208004</v>
      </c>
      <c r="F30" s="276">
        <f>'Table 1'!I30/'Table 5'!E30</f>
        <v>0.75295008481764669</v>
      </c>
      <c r="G30" s="275">
        <f t="shared" si="1"/>
        <v>455.0571865229889</v>
      </c>
      <c r="H30" s="275">
        <f t="shared" si="0"/>
        <v>3245.0832900556138</v>
      </c>
      <c r="I30" s="276">
        <f>B30/'Table 1'!B30</f>
        <v>8.1556243031869924E-2</v>
      </c>
      <c r="J30" s="277">
        <f>H30/'Table 1'!H30</f>
        <v>2.1217646971772526</v>
      </c>
      <c r="K30" s="276">
        <f>G30/'Table 1'!G30</f>
        <v>0.17304315729942987</v>
      </c>
      <c r="L30" s="278">
        <f>((C30*1000000)/B30)/'Table 1'!H30</f>
        <v>2.8179353983220707</v>
      </c>
      <c r="M30" s="283">
        <f>B30/'Table 6'!B33</f>
        <v>0.13376871138792421</v>
      </c>
    </row>
    <row r="31" spans="1:13" ht="15.75" thickBot="1" x14ac:dyDescent="0.3">
      <c r="A31" s="8">
        <v>1965</v>
      </c>
      <c r="B31" s="275">
        <v>142530.05777387938</v>
      </c>
      <c r="C31" s="275">
        <f>'Table 2'!G32</f>
        <v>628.83025292302545</v>
      </c>
      <c r="D31" s="276">
        <f>C31/'Table 1'!G31</f>
        <v>0.21787664318886499</v>
      </c>
      <c r="E31" s="275">
        <f>'Table 1'!G31-'Table 5'!C31</f>
        <v>2257.3453541516988</v>
      </c>
      <c r="F31" s="276">
        <f>'Table 1'!I31/'Table 5'!E31</f>
        <v>0.74822401317264076</v>
      </c>
      <c r="G31" s="275">
        <f t="shared" si="1"/>
        <v>470.50589544643282</v>
      </c>
      <c r="H31" s="275">
        <f t="shared" si="0"/>
        <v>3301.0994508462172</v>
      </c>
      <c r="I31" s="276">
        <f>B31/'Table 1'!B31</f>
        <v>8.1267229301217755E-2</v>
      </c>
      <c r="J31" s="277">
        <f>H31/'Table 1'!H31</f>
        <v>2.0059812269361235</v>
      </c>
      <c r="K31" s="276">
        <f>G31/'Table 1'!G31</f>
        <v>0.16302053634335606</v>
      </c>
      <c r="L31" s="278">
        <f>((C31*1000000)/B31)/'Table 1'!H31</f>
        <v>2.6809901735581896</v>
      </c>
      <c r="M31" s="283">
        <f>B31/'Table 6'!B34</f>
        <v>0.13148529314933521</v>
      </c>
    </row>
    <row r="32" spans="1:13" ht="15.75" thickBot="1" x14ac:dyDescent="0.3">
      <c r="A32" s="8">
        <v>1966</v>
      </c>
      <c r="B32" s="275">
        <v>145984.47935699346</v>
      </c>
      <c r="C32" s="275">
        <f>'Table 2'!G33</f>
        <v>656.91921234754102</v>
      </c>
      <c r="D32" s="276">
        <f>C32/'Table 1'!G32</f>
        <v>0.21144081341760881</v>
      </c>
      <c r="E32" s="275">
        <f>'Table 1'!G32-'Table 5'!C32</f>
        <v>2449.9512244875868</v>
      </c>
      <c r="F32" s="276">
        <f>'Table 1'!I32/'Table 5'!E32</f>
        <v>0.7567497595335877</v>
      </c>
      <c r="G32" s="275">
        <f t="shared" si="1"/>
        <v>497.1234559769955</v>
      </c>
      <c r="H32" s="275">
        <f t="shared" si="0"/>
        <v>3405.3171828035197</v>
      </c>
      <c r="I32" s="276">
        <f>B32/'Table 1'!B32</f>
        <v>8.1554372437405168E-2</v>
      </c>
      <c r="J32" s="277">
        <f>H32/'Table 1'!H32</f>
        <v>1.9619767760725675</v>
      </c>
      <c r="K32" s="276">
        <f>G32/'Table 1'!G32</f>
        <v>0.16000778470936164</v>
      </c>
      <c r="L32" s="278">
        <f>((C32*1000000)/B32)/'Table 1'!H32</f>
        <v>2.5926361407525316</v>
      </c>
      <c r="M32" s="283">
        <f>B32/'Table 6'!B35</f>
        <v>0.12918980474070219</v>
      </c>
    </row>
    <row r="33" spans="1:13" ht="15.75" thickBot="1" x14ac:dyDescent="0.3">
      <c r="A33" s="8">
        <v>1967</v>
      </c>
      <c r="B33" s="275">
        <v>145576.95551098778</v>
      </c>
      <c r="C33" s="275">
        <f>'Table 2'!G34</f>
        <v>594.39862524136129</v>
      </c>
      <c r="D33" s="276">
        <f>C33/'Table 1'!G33</f>
        <v>0.18674729424017361</v>
      </c>
      <c r="E33" s="275">
        <f>'Table 1'!G33-'Table 5'!C33</f>
        <v>2588.5049218210761</v>
      </c>
      <c r="F33" s="276">
        <f>'Table 1'!I33/'Table 5'!E33</f>
        <v>0.77380575293279363</v>
      </c>
      <c r="G33" s="275">
        <f t="shared" si="1"/>
        <v>459.94907574710902</v>
      </c>
      <c r="H33" s="275">
        <f t="shared" si="0"/>
        <v>3159.4909656727446</v>
      </c>
      <c r="I33" s="276">
        <f>B33/'Table 1'!B33</f>
        <v>7.9818665713699832E-2</v>
      </c>
      <c r="J33" s="277">
        <f>H33/'Table 1'!H33</f>
        <v>1.8104302964172063</v>
      </c>
      <c r="K33" s="276">
        <f>G33/'Table 1'!G33</f>
        <v>0.1445061306276795</v>
      </c>
      <c r="L33" s="278">
        <f>((C33*1000000)/B33)/'Table 1'!H33</f>
        <v>2.3396443998451963</v>
      </c>
      <c r="M33" s="283">
        <f>B33/'Table 6'!B36</f>
        <v>0.12657765021388381</v>
      </c>
    </row>
    <row r="34" spans="1:13" ht="15.75" thickBot="1" x14ac:dyDescent="0.3">
      <c r="A34" s="8">
        <v>1968</v>
      </c>
      <c r="B34" s="275">
        <v>140658.20724123239</v>
      </c>
      <c r="C34" s="275">
        <f>'Table 2'!G35</f>
        <v>597.1169116372821</v>
      </c>
      <c r="D34" s="276">
        <f>C34/'Table 1'!G34</f>
        <v>0.18125081501082352</v>
      </c>
      <c r="E34" s="275">
        <f>'Table 1'!G34-'Table 5'!C34</f>
        <v>2697.3064077923427</v>
      </c>
      <c r="F34" s="276">
        <f>'Table 1'!I34/'Table 5'!E34</f>
        <v>0.77410560178402565</v>
      </c>
      <c r="G34" s="275">
        <f t="shared" si="1"/>
        <v>462.23154621839711</v>
      </c>
      <c r="H34" s="275">
        <f t="shared" si="0"/>
        <v>3286.2038787801293</v>
      </c>
      <c r="I34" s="276">
        <f>B34/'Table 1'!B34</f>
        <v>7.6306696379290079E-2</v>
      </c>
      <c r="J34" s="277">
        <f>H34/'Table 1'!H34</f>
        <v>1.8387281573610172</v>
      </c>
      <c r="K34" s="276">
        <f>G34/'Table 1'!G34</f>
        <v>0.14030727122779865</v>
      </c>
      <c r="L34" s="278">
        <f>((C34*1000000)/B34)/'Table 1'!H34</f>
        <v>2.3752936978151724</v>
      </c>
      <c r="M34" s="283">
        <f>B34/'Table 6'!B37</f>
        <v>0.12394977726580225</v>
      </c>
    </row>
    <row r="35" spans="1:13" ht="15.75" thickBot="1" x14ac:dyDescent="0.3">
      <c r="A35" s="8">
        <v>1969</v>
      </c>
      <c r="B35" s="275">
        <v>141248.7571583828</v>
      </c>
      <c r="C35" s="275">
        <f>'Table 2'!G36</f>
        <v>594.39862524136117</v>
      </c>
      <c r="D35" s="276">
        <f>C35/'Table 1'!G35</f>
        <v>0.17131517335895879</v>
      </c>
      <c r="E35" s="275">
        <f>'Table 1'!G35-'Table 5'!C35</f>
        <v>2875.2218035102151</v>
      </c>
      <c r="F35" s="276">
        <f>'Table 1'!I35/'Table 5'!E35</f>
        <v>0.76515836006604065</v>
      </c>
      <c r="G35" s="275">
        <f t="shared" si="1"/>
        <v>454.80907731518897</v>
      </c>
      <c r="H35" s="275">
        <f t="shared" si="0"/>
        <v>3219.9156046747348</v>
      </c>
      <c r="I35" s="276">
        <f>B35/'Table 1'!B35</f>
        <v>7.574951038739143E-2</v>
      </c>
      <c r="J35" s="277">
        <f>H35/'Table 1'!H35</f>
        <v>1.7304829619544218</v>
      </c>
      <c r="K35" s="276">
        <f>G35/'Table 1'!G35</f>
        <v>0.13108323710177036</v>
      </c>
      <c r="L35" s="278">
        <f>((C35*1000000)/B35)/'Table 1'!H35</f>
        <v>2.2616010649155873</v>
      </c>
      <c r="M35" s="283">
        <f>B35/'Table 6'!B38</f>
        <v>0.12130604359187805</v>
      </c>
    </row>
    <row r="36" spans="1:13" ht="15.75" thickBot="1" x14ac:dyDescent="0.3">
      <c r="A36" s="8">
        <v>1970</v>
      </c>
      <c r="B36" s="275">
        <v>144380.68875474297</v>
      </c>
      <c r="C36" s="275">
        <f>'Table 2'!G37</f>
        <v>656.91921234754102</v>
      </c>
      <c r="D36" s="276">
        <f>C36/'Table 1'!G36</f>
        <v>0.17024858917879615</v>
      </c>
      <c r="E36" s="275">
        <f>'Table 1'!G36-'Table 5'!C36</f>
        <v>3201.6690762029166</v>
      </c>
      <c r="F36" s="276">
        <f>'Table 1'!I36/'Table 5'!E36</f>
        <v>0.76335184612474394</v>
      </c>
      <c r="G36" s="275">
        <f t="shared" si="1"/>
        <v>501.46049350030813</v>
      </c>
      <c r="H36" s="275">
        <f t="shared" si="0"/>
        <v>3473.1825829708473</v>
      </c>
      <c r="I36" s="276">
        <f>B36/'Table 1'!B36</f>
        <v>7.6055109549782438E-2</v>
      </c>
      <c r="J36" s="277">
        <f>H36/'Table 1'!H36</f>
        <v>1.7087553435801857</v>
      </c>
      <c r="K36" s="276">
        <f>G36/'Table 1'!G36</f>
        <v>0.12995957484976717</v>
      </c>
      <c r="L36" s="278">
        <f>((C36*1000000)/B36)/'Table 1'!H36</f>
        <v>2.2384898291068618</v>
      </c>
      <c r="M36" s="283">
        <f>B36/'Table 6'!B39</f>
        <v>0.1186463051645517</v>
      </c>
    </row>
    <row r="37" spans="1:13" ht="15.75" thickBot="1" x14ac:dyDescent="0.3">
      <c r="A37" s="8">
        <v>1971</v>
      </c>
      <c r="B37" s="275">
        <v>145241.34925780748</v>
      </c>
      <c r="C37" s="275">
        <f>'Table 2'!G38</f>
        <v>693.16303095981914</v>
      </c>
      <c r="D37" s="276">
        <f>C37/'Table 1'!G37</f>
        <v>0.15769316987397433</v>
      </c>
      <c r="E37" s="275">
        <f>'Table 1'!G37-'Table 5'!C37</f>
        <v>3702.4809370939852</v>
      </c>
      <c r="F37" s="276">
        <f>'Table 1'!I37/'Table 5'!E37</f>
        <v>0.79541260307243633</v>
      </c>
      <c r="G37" s="275">
        <f t="shared" si="1"/>
        <v>551.35061080932951</v>
      </c>
      <c r="H37" s="275">
        <f t="shared" si="0"/>
        <v>3796.0994828729295</v>
      </c>
      <c r="I37" s="276">
        <f>B37/'Table 1'!B37</f>
        <v>7.5042765817529181E-2</v>
      </c>
      <c r="J37" s="277">
        <f>H37/'Table 1'!H37</f>
        <v>1.6714620439389833</v>
      </c>
      <c r="K37" s="276">
        <f>G37/'Table 1'!G37</f>
        <v>0.12543113473620182</v>
      </c>
      <c r="L37" s="278">
        <f>((C37*1000000)/B37)/'Table 1'!H37</f>
        <v>2.1013773700374316</v>
      </c>
      <c r="M37" s="283">
        <f>B37/'Table 6'!B40</f>
        <v>0.11597041620712829</v>
      </c>
    </row>
    <row r="38" spans="1:13" ht="15.75" thickBot="1" x14ac:dyDescent="0.3">
      <c r="A38" s="8">
        <v>1972</v>
      </c>
      <c r="B38" s="275">
        <v>151452.91931315768</v>
      </c>
      <c r="C38" s="275">
        <f>'Table 2'!G39</f>
        <v>914.25032449471564</v>
      </c>
      <c r="D38" s="276">
        <f>C38/'Table 1'!G38</f>
        <v>0.17149696576528151</v>
      </c>
      <c r="E38" s="275">
        <f>'Table 1'!G38-'Table 5'!C38</f>
        <v>4416.7496755052844</v>
      </c>
      <c r="F38" s="276">
        <f>'Table 1'!I38/'Table 5'!E38</f>
        <v>0.76481581438358304</v>
      </c>
      <c r="G38" s="275">
        <f t="shared" si="1"/>
        <v>699.23310647888104</v>
      </c>
      <c r="H38" s="275">
        <f t="shared" si="0"/>
        <v>4616.8347870078605</v>
      </c>
      <c r="I38" s="276">
        <f>B38/'Table 1'!B38</f>
        <v>7.6581539555281228E-2</v>
      </c>
      <c r="J38" s="277">
        <f>H38/'Table 1'!H38</f>
        <v>1.712731192109364</v>
      </c>
      <c r="K38" s="276">
        <f>G38/'Table 1'!G38</f>
        <v>0.13116359153608723</v>
      </c>
      <c r="L38" s="278">
        <f>((C38*1000000)/B38)/'Table 1'!H38</f>
        <v>2.2394034745342846</v>
      </c>
      <c r="M38" s="283">
        <f>B38/'Table 6'!B41</f>
        <v>0.11928244413102125</v>
      </c>
    </row>
    <row r="39" spans="1:13" ht="15.75" thickBot="1" x14ac:dyDescent="0.3">
      <c r="A39" s="8">
        <v>1973</v>
      </c>
      <c r="B39" s="275">
        <v>161117.93319017976</v>
      </c>
      <c r="C39" s="275">
        <f>'Table 2'!G40</f>
        <v>1172.2892638605604</v>
      </c>
      <c r="D39" s="276">
        <f>C39/'Table 1'!G39</f>
        <v>0.19074019913123338</v>
      </c>
      <c r="E39" s="275">
        <f>'Table 1'!G39-'Table 5'!C39</f>
        <v>4973.7107361394392</v>
      </c>
      <c r="F39" s="276">
        <f>'Table 1'!I39/'Table 5'!E39</f>
        <v>0.76341391798494618</v>
      </c>
      <c r="G39" s="275">
        <f t="shared" si="1"/>
        <v>894.94193993547879</v>
      </c>
      <c r="H39" s="275">
        <f t="shared" si="0"/>
        <v>5554.576838315762</v>
      </c>
      <c r="I39" s="276">
        <f>B39/'Table 1'!B39</f>
        <v>7.9351240386197078E-2</v>
      </c>
      <c r="J39" s="277">
        <f>H39/'Table 1'!H39</f>
        <v>1.8350528867263025</v>
      </c>
      <c r="K39" s="276">
        <f>G39/'Table 1'!G39</f>
        <v>0.1456137227360037</v>
      </c>
      <c r="L39" s="278">
        <f>((C39*1000000)/B39)/'Table 1'!H39</f>
        <v>2.403745652908686</v>
      </c>
      <c r="M39" s="283">
        <f>B39/'Table 6'!B42</f>
        <v>0.12256974757716223</v>
      </c>
    </row>
    <row r="40" spans="1:13" ht="15.75" thickBot="1" x14ac:dyDescent="0.3">
      <c r="A40" s="8">
        <v>1974</v>
      </c>
      <c r="B40" s="275">
        <v>174164.9049409898</v>
      </c>
      <c r="C40" s="275">
        <f>'Table 2'!G41</f>
        <v>1302.7583905062122</v>
      </c>
      <c r="D40" s="276">
        <f>C40/'Table 1'!G40</f>
        <v>0.18013805178459794</v>
      </c>
      <c r="E40" s="275">
        <f>'Table 1'!G40-'Table 5'!C40</f>
        <v>5929.241609493788</v>
      </c>
      <c r="F40" s="276">
        <f>'Table 1'!I40/'Table 5'!E40</f>
        <v>0.75574589384671198</v>
      </c>
      <c r="G40" s="275">
        <f t="shared" si="1"/>
        <v>984.55430429942123</v>
      </c>
      <c r="H40" s="275">
        <f t="shared" si="0"/>
        <v>5653.0005550372271</v>
      </c>
      <c r="I40" s="276">
        <f>B40/'Table 1'!B40</f>
        <v>8.339532699198339E-2</v>
      </c>
      <c r="J40" s="277">
        <f>H40/'Table 1'!H40</f>
        <v>1.6324486979329544</v>
      </c>
      <c r="K40" s="276">
        <f>G40/'Table 1'!G40</f>
        <v>0.13613859296175626</v>
      </c>
      <c r="L40" s="278">
        <f>((C40*1000000)/B40)/'Table 1'!H40</f>
        <v>2.1600497088033985</v>
      </c>
      <c r="M40" s="283">
        <f>B40/'Table 6'!B43</f>
        <v>0.1258326023704861</v>
      </c>
    </row>
    <row r="41" spans="1:13" ht="15.75" thickBot="1" x14ac:dyDescent="0.3">
      <c r="A41" s="8">
        <v>1975</v>
      </c>
      <c r="B41" s="275">
        <v>182300.27622276102</v>
      </c>
      <c r="C41" s="275">
        <f>'Table 2'!G42</f>
        <v>1097.8735397737812</v>
      </c>
      <c r="D41" s="276">
        <f>C41/'Table 1'!G41</f>
        <v>0.13978527371705898</v>
      </c>
      <c r="E41" s="275">
        <f>'Table 1'!G41-'Table 5'!C41</f>
        <v>6756.126460226219</v>
      </c>
      <c r="F41" s="276">
        <f>'Table 1'!I41/'Table 5'!E41</f>
        <v>0.79883051801539096</v>
      </c>
      <c r="G41" s="275">
        <f t="shared" si="1"/>
        <v>877.01488849288057</v>
      </c>
      <c r="H41" s="275">
        <f t="shared" si="0"/>
        <v>4810.8258893761413</v>
      </c>
      <c r="I41" s="276">
        <f>B41/'Table 1'!B41</f>
        <v>8.5024196530646079E-2</v>
      </c>
      <c r="J41" s="277">
        <f>H41/'Table 1'!H41</f>
        <v>1.3133289954004217</v>
      </c>
      <c r="K41" s="276">
        <f>G41/'Table 1'!G41</f>
        <v>0.11166474261432144</v>
      </c>
      <c r="L41" s="278">
        <f>((C41*1000000)/B41)/'Table 1'!H41</f>
        <v>1.6440646241999457</v>
      </c>
      <c r="M41" s="283">
        <f>B41/'Table 6'!B44</f>
        <v>0.12907128024834397</v>
      </c>
    </row>
    <row r="42" spans="1:13" ht="15.75" thickBot="1" x14ac:dyDescent="0.3">
      <c r="A42" s="8">
        <v>1976</v>
      </c>
      <c r="B42" s="275">
        <v>190108.2809258448</v>
      </c>
      <c r="C42" s="275">
        <f>'Table 2'!G43</f>
        <v>1471.885036157983</v>
      </c>
      <c r="D42" s="276">
        <f>C42/'Table 1'!G42</f>
        <v>0.17330566774496445</v>
      </c>
      <c r="E42" s="275">
        <f>'Table 1'!G42-'Table 5'!C42</f>
        <v>7021.1149638420175</v>
      </c>
      <c r="F42" s="276">
        <f>'Table 1'!I42/'Table 5'!E42</f>
        <v>0.88732345675634516</v>
      </c>
      <c r="G42" s="275">
        <f t="shared" si="1"/>
        <v>1306.0381182316396</v>
      </c>
      <c r="H42" s="275">
        <f t="shared" si="0"/>
        <v>6869.9696397816761</v>
      </c>
      <c r="I42" s="276">
        <f>B42/'Table 1'!B42</f>
        <v>8.7283676705123242E-2</v>
      </c>
      <c r="J42" s="277">
        <f>H42/'Table 1'!H42</f>
        <v>1.7618206517405133</v>
      </c>
      <c r="K42" s="276">
        <f>G42/'Table 1'!G42</f>
        <v>0.1537781841789285</v>
      </c>
      <c r="L42" s="278">
        <f>((C42*1000000)/B42)/'Table 1'!H42</f>
        <v>1.9855449986422493</v>
      </c>
      <c r="M42" s="283">
        <f>B42/'Table 6'!B45</f>
        <v>0.13228604893594378</v>
      </c>
    </row>
    <row r="43" spans="1:13" ht="15.75" thickBot="1" x14ac:dyDescent="0.3">
      <c r="A43" s="8">
        <v>1977</v>
      </c>
      <c r="B43" s="275">
        <v>191632.41679756483</v>
      </c>
      <c r="C43" s="275">
        <f>'Table 2'!G44</f>
        <v>1861.3595401446325</v>
      </c>
      <c r="D43" s="276">
        <f>C43/'Table 1'!G43</f>
        <v>0.18118948117829578</v>
      </c>
      <c r="E43" s="275">
        <f>'Table 1'!G43-'Table 5'!C43</f>
        <v>8411.6404598553672</v>
      </c>
      <c r="F43" s="276">
        <f>'Table 1'!I43/'Table 5'!E43</f>
        <v>0.8339633670125528</v>
      </c>
      <c r="G43" s="275">
        <f t="shared" si="1"/>
        <v>1552.3056693199546</v>
      </c>
      <c r="H43" s="275">
        <f t="shared" si="0"/>
        <v>8100.433607533987</v>
      </c>
      <c r="I43" s="276">
        <f>B43/'Table 1'!B43</f>
        <v>8.6938377097043024E-2</v>
      </c>
      <c r="J43" s="277">
        <f>H43/'Table 1'!H43</f>
        <v>1.7380746551323483</v>
      </c>
      <c r="K43" s="276">
        <f>G43/'Table 1'!G43</f>
        <v>0.15110538979070912</v>
      </c>
      <c r="L43" s="278">
        <f>((C43*1000000)/B43)/'Table 1'!H43</f>
        <v>2.0841139118118925</v>
      </c>
      <c r="M43" s="283">
        <f>B43/'Table 6'!B46</f>
        <v>0.1316970770377052</v>
      </c>
    </row>
    <row r="44" spans="1:13" ht="15.75" thickBot="1" x14ac:dyDescent="0.3">
      <c r="A44" s="8">
        <v>1978</v>
      </c>
      <c r="B44" s="275">
        <v>190748.01812021155</v>
      </c>
      <c r="C44" s="275">
        <f>'Table 2'!G45</f>
        <v>1813.0376413869838</v>
      </c>
      <c r="D44" s="276">
        <f>C44/'Table 1'!G44</f>
        <v>0.16055947940019338</v>
      </c>
      <c r="E44" s="275">
        <f>'Table 1'!G44-'Table 5'!C44</f>
        <v>9478.9623586130165</v>
      </c>
      <c r="F44" s="276">
        <f>'Table 1'!I44/'Table 5'!E44</f>
        <v>0.84924907341629052</v>
      </c>
      <c r="G44" s="275">
        <f t="shared" si="1"/>
        <v>1539.7205370167528</v>
      </c>
      <c r="H44" s="275">
        <f t="shared" si="0"/>
        <v>8072.0132884757077</v>
      </c>
      <c r="I44" s="276">
        <f>B44/'Table 1'!B44</f>
        <v>8.566290910204119E-2</v>
      </c>
      <c r="J44" s="277">
        <f>H44/'Table 1'!H44</f>
        <v>1.5917622987376123</v>
      </c>
      <c r="K44" s="276">
        <f>G44/'Table 1'!G44</f>
        <v>0.13635498910881622</v>
      </c>
      <c r="L44" s="278">
        <f>((C44*1000000)/B44)/'Table 1'!H44</f>
        <v>1.8743173805705782</v>
      </c>
      <c r="M44" s="283">
        <f>B44/'Table 6'!B47</f>
        <v>0.13110730505203902</v>
      </c>
    </row>
    <row r="45" spans="1:13" ht="15.75" thickBot="1" x14ac:dyDescent="0.3">
      <c r="A45" s="8">
        <v>1979</v>
      </c>
      <c r="B45" s="275">
        <v>193203.91741373693</v>
      </c>
      <c r="C45" s="275">
        <f>'Table 2'!G46</f>
        <v>2004.3923604672732</v>
      </c>
      <c r="D45" s="276">
        <f>C45/'Table 1'!G45</f>
        <v>0.15440970344867677</v>
      </c>
      <c r="E45" s="275">
        <f>'Table 1'!G45-'Table 5'!C45</f>
        <v>10976.607639532727</v>
      </c>
      <c r="F45" s="276">
        <f>'Table 1'!I45/'Table 5'!E45</f>
        <v>0.8519936493237098</v>
      </c>
      <c r="G45" s="275">
        <f t="shared" si="1"/>
        <v>1707.7295618710768</v>
      </c>
      <c r="H45" s="275">
        <f t="shared" si="0"/>
        <v>8839.0007031485584</v>
      </c>
      <c r="I45" s="276">
        <f>B45/'Table 1'!B45</f>
        <v>8.612264200103617E-2</v>
      </c>
      <c r="J45" s="277">
        <f>H45/'Table 1'!H45</f>
        <v>1.5275435550461531</v>
      </c>
      <c r="K45" s="276">
        <f>G45/'Table 1'!G45</f>
        <v>0.13155608673222993</v>
      </c>
      <c r="L45" s="278">
        <f>((C45*1000000)/B45)/'Table 1'!H45</f>
        <v>1.792904860568711</v>
      </c>
      <c r="M45" s="283">
        <f>B45/'Table 6'!B48</f>
        <v>0.13051673134752206</v>
      </c>
    </row>
    <row r="46" spans="1:13" ht="15.75" thickBot="1" x14ac:dyDescent="0.3">
      <c r="A46" s="8">
        <v>1980</v>
      </c>
      <c r="B46" s="275">
        <v>195732.54623531341</v>
      </c>
      <c r="C46" s="275">
        <f>'Table 2'!G47</f>
        <v>2587.1544594845177</v>
      </c>
      <c r="D46" s="276">
        <f>C46/'Table 1'!G46</f>
        <v>0.17127801784074928</v>
      </c>
      <c r="E46" s="275">
        <f>'Table 1'!G46-'Table 5'!C46</f>
        <v>12517.845540515482</v>
      </c>
      <c r="F46" s="276">
        <f>'Table 1'!I46/'Table 5'!E46</f>
        <v>0.87123618554817972</v>
      </c>
      <c r="G46" s="275">
        <f t="shared" si="1"/>
        <v>2254.0225827052541</v>
      </c>
      <c r="H46" s="275">
        <f t="shared" si="0"/>
        <v>11515.829258131784</v>
      </c>
      <c r="I46" s="276">
        <f>B46/'Table 1'!B46</f>
        <v>8.6242883171432874E-2</v>
      </c>
      <c r="J46" s="277">
        <f>H46/'Table 1'!H46</f>
        <v>1.7302715475687664</v>
      </c>
      <c r="K46" s="276">
        <f>G46/'Table 1'!G46</f>
        <v>0.14922360693182748</v>
      </c>
      <c r="L46" s="278">
        <f>((C46*1000000)/B46)/'Table 1'!H46</f>
        <v>1.9859959632875939</v>
      </c>
      <c r="M46" s="283">
        <f>B46/'Table 6'!B49</f>
        <v>0.12992535428829299</v>
      </c>
    </row>
    <row r="47" spans="1:13" ht="15.75" thickBot="1" x14ac:dyDescent="0.3">
      <c r="A47" s="8">
        <v>1981</v>
      </c>
      <c r="B47" s="275">
        <v>194581.75762610696</v>
      </c>
      <c r="C47" s="275">
        <f>'Table 2'!G48</f>
        <v>2662.5366215464496</v>
      </c>
      <c r="D47" s="276">
        <f>C47/'Table 1'!G47</f>
        <v>0.15025601701729399</v>
      </c>
      <c r="E47" s="275">
        <f>'Table 1'!G47-'Table 5'!C47</f>
        <v>15057.463378453551</v>
      </c>
      <c r="F47" s="276">
        <f>'Table 1'!I47/'Table 5'!E47</f>
        <v>0.86196457356637346</v>
      </c>
      <c r="G47" s="275">
        <f t="shared" si="1"/>
        <v>2295.012243596138</v>
      </c>
      <c r="H47" s="275">
        <f t="shared" si="0"/>
        <v>11794.590981165118</v>
      </c>
      <c r="I47" s="276">
        <f>B47/'Table 1'!B47</f>
        <v>8.4758043009672809E-2</v>
      </c>
      <c r="J47" s="277">
        <f>H47/'Table 1'!H47</f>
        <v>1.528059863526025</v>
      </c>
      <c r="K47" s="276">
        <f>G47/'Table 1'!G47</f>
        <v>0.12951536363409358</v>
      </c>
      <c r="L47" s="278">
        <f>((C47*1000000)/B47)/'Table 1'!H47</f>
        <v>1.7727641139631598</v>
      </c>
      <c r="M47" s="283">
        <f>B47/'Table 6'!B50</f>
        <v>0.12933317223403587</v>
      </c>
    </row>
    <row r="48" spans="1:13" ht="15.75" thickBot="1" x14ac:dyDescent="0.3">
      <c r="A48" s="8">
        <v>1982</v>
      </c>
      <c r="B48" s="275">
        <v>211606.57314502401</v>
      </c>
      <c r="C48" s="275">
        <f>'Table 2'!G49</f>
        <v>3137.0576673465607</v>
      </c>
      <c r="D48" s="276">
        <f>C48/'Table 1'!G48</f>
        <v>0.14423253642972694</v>
      </c>
      <c r="E48" s="275">
        <f>'Table 1'!G48-'Table 5'!C48</f>
        <v>18612.942332653438</v>
      </c>
      <c r="F48" s="276">
        <f>'Table 1'!I48/'Table 5'!E48</f>
        <v>0.8409739696307611</v>
      </c>
      <c r="G48" s="275">
        <f t="shared" si="1"/>
        <v>2638.1838394690526</v>
      </c>
      <c r="H48" s="275">
        <f t="shared" si="0"/>
        <v>12467.400233644823</v>
      </c>
      <c r="I48" s="276">
        <f>B48/'Table 1'!B48</f>
        <v>9.0794867735145765E-2</v>
      </c>
      <c r="J48" s="277">
        <f>H48/'Table 1'!H48</f>
        <v>1.3359324346949673</v>
      </c>
      <c r="K48" s="276">
        <f>G48/'Table 1'!G48</f>
        <v>0.12129580871122081</v>
      </c>
      <c r="L48" s="278">
        <f>((C48*1000000)/B48)/'Table 1'!H48</f>
        <v>1.5885538470132712</v>
      </c>
      <c r="M48" s="283">
        <f>B48/'Table 6'!B51</f>
        <v>0.13914161832260916</v>
      </c>
    </row>
    <row r="49" spans="1:13" ht="15.75" thickBot="1" x14ac:dyDescent="0.3">
      <c r="A49" s="8">
        <v>1983</v>
      </c>
      <c r="B49" s="275">
        <v>225432.38504109066</v>
      </c>
      <c r="C49" s="275">
        <f>'Table 2'!G50</f>
        <v>3354.5062117559801</v>
      </c>
      <c r="D49" s="276">
        <f>C49/'Table 1'!G49</f>
        <v>0.13771116268139005</v>
      </c>
      <c r="E49" s="275">
        <f>'Table 1'!G49-'Table 5'!C49</f>
        <v>21004.493788244021</v>
      </c>
      <c r="F49" s="276">
        <f>'Table 1'!I49/'Table 5'!E49</f>
        <v>0.81696803422152731</v>
      </c>
      <c r="G49" s="275">
        <f t="shared" si="1"/>
        <v>2740.5243456021853</v>
      </c>
      <c r="H49" s="275">
        <f t="shared" si="0"/>
        <v>12156.746445736519</v>
      </c>
      <c r="I49" s="276">
        <f>B49/'Table 1'!B49</f>
        <v>9.4731201488157196E-2</v>
      </c>
      <c r="J49" s="277">
        <f>H49/'Table 1'!H49</f>
        <v>1.187630011007947</v>
      </c>
      <c r="K49" s="276">
        <f>G49/'Table 1'!G49</f>
        <v>0.11250561786617617</v>
      </c>
      <c r="L49" s="278">
        <f>((C49*1000000)/B49)/'Table 1'!H49</f>
        <v>1.4537043816403614</v>
      </c>
      <c r="M49" s="283">
        <f>B49/'Table 6'!B52</f>
        <v>0.14873153331206088</v>
      </c>
    </row>
    <row r="50" spans="1:13" ht="15.75" thickBot="1" x14ac:dyDescent="0.3">
      <c r="A50" s="8">
        <v>1984</v>
      </c>
      <c r="B50" s="275">
        <v>243110.15128539782</v>
      </c>
      <c r="C50" s="275">
        <f>'Table 2'!G51</f>
        <v>3811.6313740033379</v>
      </c>
      <c r="D50" s="276">
        <f>C50/'Table 1'!G50</f>
        <v>0.14084289893963484</v>
      </c>
      <c r="E50" s="275">
        <f>'Table 1'!G50-'Table 5'!C50</f>
        <v>23251.368625996663</v>
      </c>
      <c r="F50" s="276">
        <f>'Table 1'!I50/'Table 5'!E50</f>
        <v>0.75281590006832111</v>
      </c>
      <c r="G50" s="275">
        <f t="shared" si="1"/>
        <v>2869.4567035489745</v>
      </c>
      <c r="H50" s="275">
        <f t="shared" si="0"/>
        <v>11803.11347912573</v>
      </c>
      <c r="I50" s="276">
        <f>B50/'Table 1'!B50</f>
        <v>0.10054962320517956</v>
      </c>
      <c r="J50" s="277">
        <f>H50/'Table 1'!H50</f>
        <v>1.0544920045807888</v>
      </c>
      <c r="K50" s="276">
        <f>G50/'Table 1'!G50</f>
        <v>0.1060287737334728</v>
      </c>
      <c r="L50" s="278">
        <f>((C50*1000000)/B50)/'Table 1'!H50</f>
        <v>1.4007302508954571</v>
      </c>
      <c r="M50" s="283">
        <f>B50/'Table 6'!B53</f>
        <v>0.15811014001391638</v>
      </c>
    </row>
    <row r="51" spans="1:13" ht="15.75" thickBot="1" x14ac:dyDescent="0.3">
      <c r="A51" s="8">
        <v>1985</v>
      </c>
      <c r="B51" s="275">
        <v>268257.17789865308</v>
      </c>
      <c r="C51" s="275">
        <f>'Table 2'!G52</f>
        <v>4530.6612275171519</v>
      </c>
      <c r="D51" s="276">
        <f>C51/'Table 1'!G51</f>
        <v>0.15069553392706309</v>
      </c>
      <c r="E51" s="275">
        <f>'Table 1'!G51-'Table 5'!C51</f>
        <v>25534.33877248285</v>
      </c>
      <c r="F51" s="276">
        <f>'Table 1'!I51/'Table 5'!E51</f>
        <v>0.75067540110560638</v>
      </c>
      <c r="G51" s="275">
        <f t="shared" si="1"/>
        <v>3401.055934240057</v>
      </c>
      <c r="H51" s="275">
        <f t="shared" si="0"/>
        <v>12678.340840240136</v>
      </c>
      <c r="I51" s="276">
        <f>B51/'Table 1'!B51</f>
        <v>0.10963796929387609</v>
      </c>
      <c r="J51" s="277">
        <f>H51/'Table 1'!H51</f>
        <v>1.0317906388096538</v>
      </c>
      <c r="K51" s="276">
        <f>G51/'Table 1'!G51</f>
        <v>0.1131234303755216</v>
      </c>
      <c r="L51" s="278">
        <f>((C51*1000000)/B51)/'Table 1'!H51</f>
        <v>1.3744830818886786</v>
      </c>
      <c r="M51" s="283">
        <f>B51/'Table 6'!B54</f>
        <v>0.16728434640724188</v>
      </c>
    </row>
    <row r="52" spans="1:13" ht="15.75" thickBot="1" x14ac:dyDescent="0.3">
      <c r="A52" s="8">
        <v>1986</v>
      </c>
      <c r="B52" s="275">
        <v>286600</v>
      </c>
      <c r="C52" s="275">
        <f>'Table 2'!G53</f>
        <v>4808.9953643612089</v>
      </c>
      <c r="D52" s="276">
        <f>C52/'Table 1'!G52</f>
        <v>0.14158262275102187</v>
      </c>
      <c r="E52" s="275">
        <f>'Table 1'!G52-'Table 5'!C52</f>
        <v>29157.00463563879</v>
      </c>
      <c r="F52" s="276">
        <f>'Table 1'!I52/'Table 5'!E52</f>
        <v>0.77453086427117612</v>
      </c>
      <c r="G52" s="275">
        <f t="shared" si="1"/>
        <v>3724.7153358347668</v>
      </c>
      <c r="H52" s="275">
        <f t="shared" si="0"/>
        <v>12996.215407657945</v>
      </c>
      <c r="I52" s="276">
        <f>B52/'Table 1'!B52</f>
        <v>0.11623830019549769</v>
      </c>
      <c r="J52" s="277">
        <f>H52/'Table 1'!H52</f>
        <v>0.943407732052988</v>
      </c>
      <c r="K52" s="276">
        <f>G52/'Table 1'!G52</f>
        <v>0.10966011116512886</v>
      </c>
      <c r="L52" s="278">
        <f>((C52*1000000)/B52)/'Table 1'!H52</f>
        <v>1.218037621961938</v>
      </c>
      <c r="M52" s="283">
        <f>B52/'Table 6'!B55</f>
        <v>0.17626076260762608</v>
      </c>
    </row>
    <row r="53" spans="1:13" ht="15.75" thickBot="1" x14ac:dyDescent="0.3">
      <c r="A53" s="8">
        <v>1987</v>
      </c>
      <c r="B53" s="275">
        <v>296900</v>
      </c>
      <c r="C53" s="275">
        <f>'Table 2'!G54</f>
        <v>5212</v>
      </c>
      <c r="D53" s="276">
        <f>C53/'Table 1'!G53</f>
        <v>0.12879312049026392</v>
      </c>
      <c r="E53" s="275">
        <f>'Table 1'!G53-'Table 5'!C53</f>
        <v>35256</v>
      </c>
      <c r="F53" s="276">
        <f>'Table 1'!I53/'Table 5'!E53</f>
        <v>0.76560018152938503</v>
      </c>
      <c r="G53" s="275">
        <f t="shared" si="1"/>
        <v>3990.3081461311549</v>
      </c>
      <c r="H53" s="275">
        <f t="shared" si="0"/>
        <v>13439.906184342051</v>
      </c>
      <c r="I53" s="276">
        <f>B53/'Table 1'!B53</f>
        <v>0.11869307884757001</v>
      </c>
      <c r="J53" s="277">
        <f>H53/'Table 1'!H53</f>
        <v>0.83074798787310022</v>
      </c>
      <c r="K53" s="276">
        <f>G53/'Table 1'!G53</f>
        <v>9.8604036427082015E-2</v>
      </c>
      <c r="L53" s="278">
        <f>((C53*1000000)/B53)/'Table 1'!H53</f>
        <v>1.0850937707637085</v>
      </c>
      <c r="M53" s="283">
        <f>B53/'Table 6'!B56</f>
        <v>0.18336215415019763</v>
      </c>
    </row>
    <row r="54" spans="1:13" ht="15.75" thickBot="1" x14ac:dyDescent="0.3">
      <c r="A54" s="8">
        <v>1988</v>
      </c>
      <c r="B54" s="275">
        <v>296700</v>
      </c>
      <c r="C54" s="275">
        <f>'Table 2'!G55</f>
        <v>6504</v>
      </c>
      <c r="D54" s="276">
        <f>C54/'Table 1'!G54</f>
        <v>0.14673765905604189</v>
      </c>
      <c r="E54" s="275">
        <f>'Table 1'!G54-'Table 5'!C54</f>
        <v>37820</v>
      </c>
      <c r="F54" s="276">
        <f>'Table 1'!I54/'Table 5'!E54</f>
        <v>0.79703860391327341</v>
      </c>
      <c r="G54" s="275">
        <f t="shared" si="1"/>
        <v>5183.9390798519307</v>
      </c>
      <c r="H54" s="275">
        <f t="shared" si="0"/>
        <v>17471.988809746985</v>
      </c>
      <c r="I54" s="276">
        <f>B54/'Table 1'!B54</f>
        <v>0.1174758229771343</v>
      </c>
      <c r="J54" s="277">
        <f>H54/'Table 1'!H54</f>
        <v>0.99557147974433824</v>
      </c>
      <c r="K54" s="276">
        <f>G54/'Table 1'!G54</f>
        <v>0.11695557891552953</v>
      </c>
      <c r="L54" s="278">
        <f>((C54*1000000)/B54)/'Table 1'!H54</f>
        <v>1.2490881556505729</v>
      </c>
      <c r="M54" s="283">
        <f>B54/'Table 6'!B57</f>
        <v>0.18359012437349173</v>
      </c>
    </row>
    <row r="55" spans="1:13" ht="15.75" thickBot="1" x14ac:dyDescent="0.3">
      <c r="A55" s="8">
        <v>1989</v>
      </c>
      <c r="B55" s="275">
        <v>298300</v>
      </c>
      <c r="C55" s="275">
        <f>'Table 2'!G56</f>
        <v>7230</v>
      </c>
      <c r="D55" s="276">
        <f>C55/'Table 1'!G55</f>
        <v>0.15160410987628434</v>
      </c>
      <c r="E55" s="275">
        <f>'Table 1'!G55-'Table 5'!C55</f>
        <v>40460</v>
      </c>
      <c r="F55" s="276">
        <f>'Table 1'!I55/'Table 5'!E55</f>
        <v>0.77874443895205137</v>
      </c>
      <c r="G55" s="275">
        <f t="shared" si="1"/>
        <v>5630.3222936233315</v>
      </c>
      <c r="H55" s="275">
        <f t="shared" si="0"/>
        <v>18874.697598469094</v>
      </c>
      <c r="I55" s="276">
        <f>B55/'Table 1'!B55</f>
        <v>0.11726205055194511</v>
      </c>
      <c r="J55" s="277">
        <f>H55/'Table 1'!H55</f>
        <v>1.0068121522071902</v>
      </c>
      <c r="K55" s="276">
        <f>G55/'Table 1'!G55</f>
        <v>0.1180608574884322</v>
      </c>
      <c r="L55" s="278">
        <f>((C55*1000000)/B55)/'Table 1'!H55</f>
        <v>1.2928659285991788</v>
      </c>
      <c r="M55" s="283">
        <f>B55/'Table 6'!B58</f>
        <v>0.19174648068393649</v>
      </c>
    </row>
    <row r="56" spans="1:13" ht="15.75" thickBot="1" x14ac:dyDescent="0.3">
      <c r="A56" s="8">
        <v>1990</v>
      </c>
      <c r="B56" s="275">
        <v>300800</v>
      </c>
      <c r="C56" s="275">
        <f>'Table 2'!G57</f>
        <v>7955</v>
      </c>
      <c r="D56" s="276">
        <f>C56/'Table 1'!G56</f>
        <v>0.16109108582074441</v>
      </c>
      <c r="E56" s="275">
        <f>'Table 1'!G56-'Table 5'!C56</f>
        <v>41427</v>
      </c>
      <c r="F56" s="276">
        <f>'Table 1'!I56/'Table 5'!E56</f>
        <v>0.78311246288652325</v>
      </c>
      <c r="G56" s="275">
        <f t="shared" si="1"/>
        <v>6229.6596422622924</v>
      </c>
      <c r="H56" s="275">
        <f t="shared" si="0"/>
        <v>20710.304661776241</v>
      </c>
      <c r="I56" s="276">
        <f>B56/'Table 1'!B56</f>
        <v>0.11683743325475349</v>
      </c>
      <c r="J56" s="277">
        <f>H56/'Table 1'!H56</f>
        <v>1.0797261926413895</v>
      </c>
      <c r="K56" s="276">
        <f>G56/'Table 1'!G56</f>
        <v>0.12615243696614742</v>
      </c>
      <c r="L56" s="278">
        <f>((C56*1000000)/B56)/'Table 1'!H56</f>
        <v>1.3787626219886209</v>
      </c>
      <c r="M56" s="283">
        <f>B56/'Table 6'!B59</f>
        <v>0.19746602770301319</v>
      </c>
    </row>
    <row r="57" spans="1:13" ht="15.75" thickBot="1" x14ac:dyDescent="0.3">
      <c r="A57" s="8">
        <v>1991</v>
      </c>
      <c r="B57" s="275">
        <v>304200</v>
      </c>
      <c r="C57" s="275">
        <f>'Table 2'!G58</f>
        <v>7203</v>
      </c>
      <c r="D57" s="276">
        <f>C57/'Table 1'!G57</f>
        <v>0.14478682988602787</v>
      </c>
      <c r="E57" s="275">
        <f>'Table 1'!G57-'Table 5'!C57</f>
        <v>42546</v>
      </c>
      <c r="F57" s="276">
        <f>'Table 1'!I57/'Table 5'!E57</f>
        <v>0.77208198185493349</v>
      </c>
      <c r="G57" s="275">
        <f t="shared" si="1"/>
        <v>5561.3065153010857</v>
      </c>
      <c r="H57" s="275">
        <f t="shared" si="0"/>
        <v>18281.743968774113</v>
      </c>
      <c r="I57" s="276">
        <f>B57/'Table 1'!B57</f>
        <v>0.11649913465619863</v>
      </c>
      <c r="J57" s="277">
        <f>H57/'Table 1'!H57</f>
        <v>0.95955478892434476</v>
      </c>
      <c r="K57" s="276">
        <f>G57/'Table 1'!G57</f>
        <v>0.11178730256489749</v>
      </c>
      <c r="L57" s="278">
        <f>((C57*1000000)/B57)/'Table 1'!H57</f>
        <v>1.2428146381800107</v>
      </c>
      <c r="M57" s="283">
        <f>B57/'Table 6'!B60</f>
        <v>0.19869366427171783</v>
      </c>
    </row>
    <row r="58" spans="1:13" ht="15.75" thickBot="1" x14ac:dyDescent="0.3">
      <c r="A58" s="8">
        <v>1992</v>
      </c>
      <c r="B58" s="275">
        <v>315800</v>
      </c>
      <c r="C58" s="275">
        <f>'Table 2'!G59</f>
        <v>7895</v>
      </c>
      <c r="D58" s="276">
        <f>C58/'Table 1'!G58</f>
        <v>0.16050336457338021</v>
      </c>
      <c r="E58" s="275">
        <f>'Table 1'!G58-'Table 5'!C58</f>
        <v>41294</v>
      </c>
      <c r="F58" s="276">
        <f>'Table 1'!I58/'Table 5'!E58</f>
        <v>0.78786264348331481</v>
      </c>
      <c r="G58" s="275">
        <f t="shared" si="1"/>
        <v>6220.1755703007702</v>
      </c>
      <c r="H58" s="275">
        <f t="shared" si="0"/>
        <v>19696.566087082869</v>
      </c>
      <c r="I58" s="276">
        <f>B58/'Table 1'!B58</f>
        <v>0.11948995421695864</v>
      </c>
      <c r="J58" s="277">
        <f>H58/'Table 1'!H58</f>
        <v>1.0582864972158676</v>
      </c>
      <c r="K58" s="276">
        <f>G58/'Table 1'!G58</f>
        <v>0.12645460510074957</v>
      </c>
      <c r="L58" s="278">
        <f>((C58*1000000)/B58)/'Table 1'!H58</f>
        <v>1.3432373091544858</v>
      </c>
      <c r="M58" s="283">
        <f>B58/'Table 6'!B61</f>
        <v>0.20962495851310986</v>
      </c>
    </row>
    <row r="59" spans="1:13" ht="15.75" thickBot="1" x14ac:dyDescent="0.3">
      <c r="A59" s="8">
        <v>1993</v>
      </c>
      <c r="B59" s="275">
        <v>324400</v>
      </c>
      <c r="C59" s="275">
        <f>'Table 2'!G60</f>
        <v>7660</v>
      </c>
      <c r="D59" s="276">
        <f>C59/'Table 1'!G59</f>
        <v>0.14914330218068536</v>
      </c>
      <c r="E59" s="275">
        <f>'Table 1'!G59-'Table 5'!C59</f>
        <v>43700</v>
      </c>
      <c r="F59" s="276">
        <f>'Table 1'!I59/'Table 5'!E59</f>
        <v>0.76016018306636157</v>
      </c>
      <c r="G59" s="275">
        <f t="shared" si="1"/>
        <v>5822.8270022883298</v>
      </c>
      <c r="H59" s="275">
        <f t="shared" si="0"/>
        <v>17949.528367103361</v>
      </c>
      <c r="I59" s="276">
        <f>B59/'Table 1'!B59</f>
        <v>0.1213663062591193</v>
      </c>
      <c r="J59" s="277">
        <f>H59/'Table 1'!H59</f>
        <v>0.93413735148813415</v>
      </c>
      <c r="K59" s="276">
        <f>G59/'Table 1'!G59</f>
        <v>0.11337279988879147</v>
      </c>
      <c r="L59" s="278">
        <f>((C59*1000000)/B59)/'Table 1'!H59</f>
        <v>1.2288690887754434</v>
      </c>
      <c r="M59" s="283">
        <f>B59/'Table 6'!B62</f>
        <v>0.21368816283512285</v>
      </c>
    </row>
    <row r="60" spans="1:13" ht="15.75" thickBot="1" x14ac:dyDescent="0.3">
      <c r="A60" s="8">
        <v>1994</v>
      </c>
      <c r="B60" s="275">
        <v>334800</v>
      </c>
      <c r="C60" s="275">
        <f>'Table 2'!G61</f>
        <v>8735</v>
      </c>
      <c r="D60" s="276">
        <f>C60/'Table 1'!G60</f>
        <v>0.15402655569466242</v>
      </c>
      <c r="E60" s="275">
        <f>'Table 1'!G60-'Table 5'!C60</f>
        <v>47976</v>
      </c>
      <c r="F60" s="276">
        <f>'Table 1'!I60/'Table 5'!E60</f>
        <v>0.72465399366349836</v>
      </c>
      <c r="G60" s="275">
        <f t="shared" si="1"/>
        <v>6329.8526346506578</v>
      </c>
      <c r="H60" s="275">
        <f t="shared" si="0"/>
        <v>18906.369876495392</v>
      </c>
      <c r="I60" s="276">
        <f>B60/'Table 1'!B60</f>
        <v>0.12371134020618557</v>
      </c>
      <c r="J60" s="277">
        <f>H60/'Table 1'!H60</f>
        <v>0.9022289996078271</v>
      </c>
      <c r="K60" s="276">
        <f>G60/'Table 1'!G60</f>
        <v>0.11161595871437037</v>
      </c>
      <c r="L60" s="278">
        <f>((C60*1000000)/B60)/'Table 1'!H60</f>
        <v>1.2450479918651878</v>
      </c>
      <c r="M60" s="283">
        <f>B60/'Table 6'!B63</f>
        <v>0.21478060046189376</v>
      </c>
    </row>
    <row r="61" spans="1:13" ht="15.75" thickBot="1" x14ac:dyDescent="0.3">
      <c r="A61" s="8">
        <v>1995</v>
      </c>
      <c r="B61" s="275">
        <v>341400</v>
      </c>
      <c r="C61" s="275">
        <f>'Table 2'!G62</f>
        <v>9445</v>
      </c>
      <c r="D61" s="276">
        <f>C61/'Table 1'!G61</f>
        <v>0.15368969164429258</v>
      </c>
      <c r="E61" s="275">
        <f>'Table 1'!G61-'Table 5'!C61</f>
        <v>52010</v>
      </c>
      <c r="F61" s="276">
        <f>'Table 1'!I61/'Table 5'!E61</f>
        <v>0.71309363583926166</v>
      </c>
      <c r="G61" s="275">
        <f t="shared" si="1"/>
        <v>6735.1693905018265</v>
      </c>
      <c r="H61" s="275">
        <f t="shared" si="0"/>
        <v>19728.08843146405</v>
      </c>
      <c r="I61" s="276">
        <f>B61/'Table 1'!B61</f>
        <v>0.12446226759022967</v>
      </c>
      <c r="J61" s="277">
        <f>H61/'Table 1'!H61</f>
        <v>0.88054912647475203</v>
      </c>
      <c r="K61" s="276">
        <f>G61/'Table 1'!G61</f>
        <v>0.10959514100564359</v>
      </c>
      <c r="L61" s="278">
        <f>((C61*1000000)/B61)/'Table 1'!H61</f>
        <v>1.2348295963101772</v>
      </c>
      <c r="M61" s="283">
        <f>B61/'Table 6'!B64</f>
        <v>0.2092809415803347</v>
      </c>
    </row>
    <row r="62" spans="1:13" ht="15.75" thickBot="1" x14ac:dyDescent="0.3">
      <c r="A62" s="8">
        <v>1996</v>
      </c>
      <c r="B62" s="275">
        <v>363000</v>
      </c>
      <c r="C62" s="275">
        <f>'Table 2'!G63</f>
        <v>10299</v>
      </c>
      <c r="D62" s="276">
        <f>C62/'Table 1'!G62</f>
        <v>0.15788747508814963</v>
      </c>
      <c r="E62" s="275">
        <f>'Table 1'!G62-'Table 5'!C62</f>
        <v>54931</v>
      </c>
      <c r="F62" s="276">
        <f>'Table 1'!I62/'Table 5'!E62</f>
        <v>0.71597094536782513</v>
      </c>
      <c r="G62" s="275">
        <f t="shared" si="1"/>
        <v>7373.7847663432312</v>
      </c>
      <c r="H62" s="275">
        <f t="shared" si="0"/>
        <v>20313.456656592924</v>
      </c>
      <c r="I62" s="276">
        <f>B62/'Table 1'!B62</f>
        <v>0.13031771674744211</v>
      </c>
      <c r="J62" s="277">
        <f>H62/'Table 1'!H62</f>
        <v>0.86744034212692911</v>
      </c>
      <c r="K62" s="276">
        <f>G62/'Table 1'!G62</f>
        <v>0.11304284480060144</v>
      </c>
      <c r="L62" s="278">
        <f>((C62*1000000)/B62)/'Table 1'!H62</f>
        <v>1.2115580216474953</v>
      </c>
      <c r="M62" s="283">
        <f>B62/'Table 6'!B65</f>
        <v>0.21335370871047374</v>
      </c>
    </row>
    <row r="63" spans="1:13" ht="15.75" thickBot="1" x14ac:dyDescent="0.3">
      <c r="A63" s="8">
        <v>1997</v>
      </c>
      <c r="B63" s="275">
        <v>364200</v>
      </c>
      <c r="C63" s="275">
        <f>'Table 2'!G64</f>
        <v>10235</v>
      </c>
      <c r="D63" s="276">
        <f>C63/'Table 1'!G63</f>
        <v>0.14940733387831368</v>
      </c>
      <c r="E63" s="275">
        <f>'Table 1'!G63-'Table 5'!C63</f>
        <v>58269</v>
      </c>
      <c r="F63" s="276">
        <f>'Table 1'!I63/'Table 5'!E63</f>
        <v>0.72028008031714974</v>
      </c>
      <c r="G63" s="275">
        <f t="shared" si="1"/>
        <v>7372.066622046028</v>
      </c>
      <c r="H63" s="275">
        <f t="shared" si="0"/>
        <v>20241.808407594806</v>
      </c>
      <c r="I63" s="276">
        <f>B63/'Table 1'!B63</f>
        <v>0.12869257950530036</v>
      </c>
      <c r="J63" s="277">
        <f>H63/'Table 1'!H63</f>
        <v>0.83621858276149275</v>
      </c>
      <c r="K63" s="276">
        <f>G63/'Table 1'!G63</f>
        <v>0.10761512644584299</v>
      </c>
      <c r="L63" s="278">
        <f>((C63*1000000)/B63)/'Table 1'!H63</f>
        <v>1.160963083129126</v>
      </c>
      <c r="M63" s="283">
        <f>B63/'Table 6'!B66</f>
        <v>0.20860301277278195</v>
      </c>
    </row>
    <row r="64" spans="1:13" ht="15.75" thickBot="1" x14ac:dyDescent="0.3">
      <c r="A64" s="8">
        <v>1998</v>
      </c>
      <c r="B64" s="275">
        <v>348700</v>
      </c>
      <c r="C64" s="275">
        <f>'Table 2'!G65</f>
        <v>10645</v>
      </c>
      <c r="D64" s="276">
        <f>C64/'Table 1'!G64</f>
        <v>0.14971870604781998</v>
      </c>
      <c r="E64" s="275">
        <f>'Table 1'!G64-'Table 5'!C64</f>
        <v>60455</v>
      </c>
      <c r="F64" s="276">
        <f>'Table 1'!I64/'Table 5'!E64</f>
        <v>0.72296749648498881</v>
      </c>
      <c r="G64" s="275">
        <f t="shared" si="1"/>
        <v>7695.9890000827063</v>
      </c>
      <c r="H64" s="275">
        <f t="shared" si="0"/>
        <v>22070.516203277046</v>
      </c>
      <c r="I64" s="276">
        <f>B64/'Table 1'!B64</f>
        <v>0.12163387749407005</v>
      </c>
      <c r="J64" s="277">
        <f>H64/'Table 1'!H64</f>
        <v>0.8898981132426812</v>
      </c>
      <c r="K64" s="276">
        <f>G64/'Table 1'!G64</f>
        <v>0.10824175808836436</v>
      </c>
      <c r="L64" s="278">
        <f>((C64*1000000)/B64)/'Table 1'!H64</f>
        <v>1.2308964338912827</v>
      </c>
      <c r="M64" s="283">
        <f>B64/'Table 6'!B67</f>
        <v>0.19922299034451238</v>
      </c>
    </row>
    <row r="65" spans="1:13" ht="15.75" thickBot="1" x14ac:dyDescent="0.3">
      <c r="A65" s="8">
        <v>1999</v>
      </c>
      <c r="B65" s="275">
        <v>358600</v>
      </c>
      <c r="C65" s="275">
        <f>'Table 2'!G66</f>
        <v>11292</v>
      </c>
      <c r="D65" s="276">
        <f>C65/'Table 1'!G65</f>
        <v>0.15609189682342209</v>
      </c>
      <c r="E65" s="275">
        <f>'Table 1'!G65-'Table 5'!C65</f>
        <v>61050</v>
      </c>
      <c r="F65" s="276">
        <f>'Table 1'!I65/'Table 5'!E65</f>
        <v>0.73241605241605245</v>
      </c>
      <c r="G65" s="275">
        <f t="shared" si="1"/>
        <v>8270.4420638820648</v>
      </c>
      <c r="H65" s="275">
        <f t="shared" si="0"/>
        <v>23063.140166988469</v>
      </c>
      <c r="I65" s="276">
        <f>B65/'Table 1'!B65</f>
        <v>0.12402296465380093</v>
      </c>
      <c r="J65" s="277">
        <f>H65/'Table 1'!H65</f>
        <v>0.92179872658801887</v>
      </c>
      <c r="K65" s="276">
        <f>G65/'Table 1'!G65</f>
        <v>0.11432421088554456</v>
      </c>
      <c r="L65" s="278">
        <f>((C65*1000000)/B65)/'Table 1'!H65</f>
        <v>1.25857253339443</v>
      </c>
      <c r="M65" s="283">
        <f>B65/'Table 6'!B68</f>
        <v>0.20604458745116067</v>
      </c>
    </row>
    <row r="66" spans="1:13" ht="15.75" thickBot="1" x14ac:dyDescent="0.3">
      <c r="A66" s="8">
        <v>2000</v>
      </c>
      <c r="B66" s="275">
        <v>370500</v>
      </c>
      <c r="C66" s="275">
        <f>'Table 2'!G67</f>
        <v>13060</v>
      </c>
      <c r="D66" s="276">
        <f>C66/'Table 1'!G66</f>
        <v>0.16810616689621438</v>
      </c>
      <c r="E66" s="275">
        <f>'Table 1'!G66-'Table 5'!C66</f>
        <v>64629</v>
      </c>
      <c r="F66" s="276">
        <f>'Table 1'!I66/'Table 5'!E66</f>
        <v>0.70892323879373031</v>
      </c>
      <c r="G66" s="275">
        <f t="shared" si="1"/>
        <v>9258.5374986461175</v>
      </c>
      <c r="H66" s="275">
        <f t="shared" si="0"/>
        <v>24989.30498959816</v>
      </c>
      <c r="I66" s="276">
        <f>B66/'Table 1'!B66</f>
        <v>0.12728896828941491</v>
      </c>
      <c r="J66" s="277">
        <f>H66/'Table 1'!H66</f>
        <v>0.9362505635704329</v>
      </c>
      <c r="K66" s="276">
        <f>G66/'Table 1'!G66</f>
        <v>0.11917436829726367</v>
      </c>
      <c r="L66" s="278">
        <f>((C66*1000000)/B66)/'Table 1'!H66</f>
        <v>1.3206656409846456</v>
      </c>
      <c r="M66" s="283">
        <f>B66/'Table 6'!B69</f>
        <v>0.20887360469049499</v>
      </c>
    </row>
    <row r="67" spans="1:13" ht="15.75" thickBot="1" x14ac:dyDescent="0.3">
      <c r="A67" s="8">
        <v>2001</v>
      </c>
      <c r="B67" s="275">
        <v>374100</v>
      </c>
      <c r="C67" s="275">
        <f>'Table 2'!G68</f>
        <v>13810</v>
      </c>
      <c r="D67" s="276">
        <f>C67/'Table 1'!G67</f>
        <v>0.16750764155062831</v>
      </c>
      <c r="E67" s="275">
        <f>'Table 1'!G67-'Table 5'!C67</f>
        <v>68634</v>
      </c>
      <c r="F67" s="276">
        <f>'Table 1'!I67/'Table 5'!E67</f>
        <v>0.7014162077104642</v>
      </c>
      <c r="G67" s="275">
        <f t="shared" si="1"/>
        <v>9686.557828481511</v>
      </c>
      <c r="H67" s="275">
        <f t="shared" si="0"/>
        <v>25892.963989525557</v>
      </c>
      <c r="I67" s="276">
        <f>B67/'Table 1'!B67</f>
        <v>0.12761820290646109</v>
      </c>
      <c r="J67" s="277">
        <f>H67/'Table 1'!H67</f>
        <v>0.9206568657378974</v>
      </c>
      <c r="K67" s="276">
        <f>G67/'Table 1'!G67</f>
        <v>0.11749257469896549</v>
      </c>
      <c r="L67" s="278">
        <f>((C67*1000000)/B67)/'Table 1'!H67</f>
        <v>1.3125685657351291</v>
      </c>
      <c r="M67" s="283">
        <f>B67/'Table 6'!B70</f>
        <v>0.20677647579040459</v>
      </c>
    </row>
    <row r="68" spans="1:13" ht="15.75" thickBot="1" x14ac:dyDescent="0.3">
      <c r="A68" s="8">
        <v>2002</v>
      </c>
      <c r="B68" s="275">
        <v>365600</v>
      </c>
      <c r="C68" s="275">
        <f>'Table 2'!G69</f>
        <v>14869</v>
      </c>
      <c r="D68" s="276">
        <f>C68/'Table 1'!G68</f>
        <v>0.1660394635459124</v>
      </c>
      <c r="E68" s="275">
        <f>'Table 1'!G68-'Table 5'!C68</f>
        <v>74682</v>
      </c>
      <c r="F68" s="276">
        <f>'Table 1'!I68/'Table 5'!E68</f>
        <v>0.69254974424894888</v>
      </c>
      <c r="G68" s="275">
        <f t="shared" si="1"/>
        <v>10297.522147237622</v>
      </c>
      <c r="H68" s="275">
        <f t="shared" si="0"/>
        <v>28166.089024172925</v>
      </c>
      <c r="I68" s="276">
        <f>B68/'Table 1'!B68</f>
        <v>0.12335515216951211</v>
      </c>
      <c r="J68" s="277">
        <f>H68/'Table 1'!H68</f>
        <v>0.93219120556826518</v>
      </c>
      <c r="K68" s="276">
        <f>G68/'Table 1'!G68</f>
        <v>0.1149905880139543</v>
      </c>
      <c r="L68" s="278">
        <f>((C68*1000000)/B68)/'Table 1'!H68</f>
        <v>1.3460277955617481</v>
      </c>
      <c r="M68" s="283">
        <f>B68/'Table 6'!B71</f>
        <v>0.19636910516704265</v>
      </c>
    </row>
    <row r="69" spans="1:13" ht="15.75" thickBot="1" x14ac:dyDescent="0.3">
      <c r="A69" s="8">
        <v>2003</v>
      </c>
      <c r="B69" s="275">
        <v>369700</v>
      </c>
      <c r="C69" s="275">
        <f>'Table 2'!G70</f>
        <v>13622</v>
      </c>
      <c r="D69" s="276">
        <f>C69/'Table 1'!G69</f>
        <v>0.14499664704567469</v>
      </c>
      <c r="E69" s="275">
        <f>'Table 1'!G69-'Table 5'!C69</f>
        <v>80325</v>
      </c>
      <c r="F69" s="276">
        <f>'Table 1'!I69/'Table 5'!E69</f>
        <v>0.68633675692499219</v>
      </c>
      <c r="G69" s="275">
        <f t="shared" si="1"/>
        <v>9349.279302832243</v>
      </c>
      <c r="H69" s="275">
        <f t="shared" si="0"/>
        <v>25288.826894325786</v>
      </c>
      <c r="I69" s="276">
        <f>B69/'Table 1'!B69</f>
        <v>0.12215833994184509</v>
      </c>
      <c r="J69" s="277">
        <f>H69/'Table 1'!H69</f>
        <v>0.81465193899738753</v>
      </c>
      <c r="K69" s="276">
        <f>G69/'Table 1'!G69</f>
        <v>9.9516528498326109E-2</v>
      </c>
      <c r="L69" s="278">
        <f>((C69*1000000)/B69)/'Table 1'!H69</f>
        <v>1.1869565935056259</v>
      </c>
      <c r="M69" s="283">
        <f>B69/'Table 6'!B72</f>
        <v>0.19327687160184023</v>
      </c>
    </row>
    <row r="70" spans="1:13" ht="15.75" thickBot="1" x14ac:dyDescent="0.3">
      <c r="A70" s="8">
        <v>2004</v>
      </c>
      <c r="B70" s="275">
        <v>377900</v>
      </c>
      <c r="C70" s="275">
        <f>'Table 2'!G71</f>
        <v>15360</v>
      </c>
      <c r="D70" s="276">
        <f>C70/'Table 1'!G70</f>
        <v>0.15193930341368839</v>
      </c>
      <c r="E70" s="275">
        <f>'Table 1'!G70-'Table 5'!C70</f>
        <v>85733</v>
      </c>
      <c r="F70" s="276">
        <f>'Table 1'!I70/'Table 5'!E70</f>
        <v>0.69253379678770133</v>
      </c>
      <c r="G70" s="275">
        <f t="shared" si="1"/>
        <v>10637.319118659092</v>
      </c>
      <c r="H70" s="275">
        <f t="shared" ref="H70:H88" si="2">G70*1000000/B70</f>
        <v>28148.502563268303</v>
      </c>
      <c r="I70" s="276">
        <f>B70/'Table 1'!B70</f>
        <v>0.12215936641344755</v>
      </c>
      <c r="J70" s="277">
        <f>H70/'Table 1'!H70</f>
        <v>0.86135926997389034</v>
      </c>
      <c r="K70" s="276">
        <f>G70/'Table 1'!G70</f>
        <v>0.10522310267436016</v>
      </c>
      <c r="L70" s="278">
        <f>((C70*1000000)/B70)/'Table 1'!H70</f>
        <v>1.2437793996037179</v>
      </c>
      <c r="M70" s="283">
        <f>B70/'Table 6'!B73</f>
        <v>0.19190534227097297</v>
      </c>
    </row>
    <row r="71" spans="1:13" ht="15.75" thickBot="1" x14ac:dyDescent="0.3">
      <c r="A71" s="8">
        <v>2005</v>
      </c>
      <c r="B71" s="275">
        <v>390900</v>
      </c>
      <c r="C71" s="275">
        <f>'Table 2'!G72</f>
        <v>15466</v>
      </c>
      <c r="D71" s="276">
        <f>C71/'Table 1'!G71</f>
        <v>0.14288485878733567</v>
      </c>
      <c r="E71" s="275">
        <f>'Table 1'!G71-'Table 5'!C71</f>
        <v>92775</v>
      </c>
      <c r="F71" s="276">
        <f>'Table 1'!I71/'Table 5'!E71</f>
        <v>0.69358124494745355</v>
      </c>
      <c r="G71" s="275">
        <f t="shared" ref="G71:G88" si="3">F71*C71</f>
        <v>10726.927534357317</v>
      </c>
      <c r="H71" s="275">
        <f t="shared" si="2"/>
        <v>27441.615590578964</v>
      </c>
      <c r="I71" s="276">
        <f>B71/'Table 1'!B71</f>
        <v>0.12422537896844313</v>
      </c>
      <c r="J71" s="277">
        <f>H71/'Table 1'!H71</f>
        <v>0.79776177029845274</v>
      </c>
      <c r="K71" s="276">
        <f>G71/'Table 1'!G71</f>
        <v>9.9102258241861377E-2</v>
      </c>
      <c r="L71" s="278">
        <f>((C71*1000000)/B71)/'Table 1'!H71</f>
        <v>1.1502066644822437</v>
      </c>
      <c r="M71" s="283">
        <f>B71/'Table 6'!B74</f>
        <v>0.19158947213645053</v>
      </c>
    </row>
    <row r="72" spans="1:13" ht="15.75" thickBot="1" x14ac:dyDescent="0.3">
      <c r="A72" s="8">
        <v>2006</v>
      </c>
      <c r="B72" s="275">
        <v>387000.00000000023</v>
      </c>
      <c r="C72" s="275">
        <f>'Table 2'!G73</f>
        <v>14929</v>
      </c>
      <c r="D72" s="276">
        <f>C72/'Table 1'!G72</f>
        <v>0.13138024500140805</v>
      </c>
      <c r="E72" s="275">
        <f>'Table 1'!G72-'Table 5'!C72</f>
        <v>98703</v>
      </c>
      <c r="F72" s="276">
        <f>'Table 1'!I72/'Table 5'!E72</f>
        <v>0.7061183550651956</v>
      </c>
      <c r="G72" s="275">
        <f t="shared" si="3"/>
        <v>10541.640922768305</v>
      </c>
      <c r="H72" s="275">
        <f t="shared" si="2"/>
        <v>27239.382229375449</v>
      </c>
      <c r="I72" s="276">
        <f>B72/'Table 1'!B72</f>
        <v>0.1211646837820915</v>
      </c>
      <c r="J72" s="277">
        <f>H72/'Table 1'!H72</f>
        <v>0.76565216524064683</v>
      </c>
      <c r="K72" s="276">
        <f>G72/'Table 1'!G72</f>
        <v>9.277000248845664E-2</v>
      </c>
      <c r="L72" s="278">
        <f>((C72*1000000)/B72)/'Table 1'!H72</f>
        <v>1.084311376058132</v>
      </c>
      <c r="M72" s="283">
        <f>B72/'Table 6'!B75</f>
        <v>0.18456695917588717</v>
      </c>
    </row>
    <row r="73" spans="1:13" ht="15.75" thickBot="1" x14ac:dyDescent="0.3">
      <c r="A73" s="8">
        <v>2007</v>
      </c>
      <c r="B73" s="275">
        <v>374800</v>
      </c>
      <c r="C73" s="275">
        <f>'Table 2'!G74</f>
        <v>16844</v>
      </c>
      <c r="D73" s="276">
        <f>C73/'Table 1'!G73</f>
        <v>0.14148201656391218</v>
      </c>
      <c r="E73" s="275">
        <f>'Table 1'!G73-'Table 5'!C73</f>
        <v>102210</v>
      </c>
      <c r="F73" s="276">
        <f>'Table 1'!I73/'Table 5'!E73</f>
        <v>0.72839252519322961</v>
      </c>
      <c r="G73" s="275">
        <f t="shared" si="3"/>
        <v>12269.043694354759</v>
      </c>
      <c r="H73" s="275">
        <f t="shared" si="2"/>
        <v>32734.908469463073</v>
      </c>
      <c r="I73" s="276">
        <f>B73/'Table 1'!B73</f>
        <v>0.11557912914765017</v>
      </c>
      <c r="J73" s="277">
        <f>H73/'Table 1'!H73</f>
        <v>0.89163540229454574</v>
      </c>
      <c r="K73" s="276">
        <f>G73/'Table 1'!G73</f>
        <v>0.10305444331441832</v>
      </c>
      <c r="L73" s="278">
        <f>((C73*1000000)/B73)/'Table 1'!H73</f>
        <v>1.2241138829067619</v>
      </c>
      <c r="M73" s="283">
        <f>B73/'Table 6'!B76</f>
        <v>0.1750583839327417</v>
      </c>
    </row>
    <row r="74" spans="1:13" ht="15.75" thickBot="1" x14ac:dyDescent="0.3">
      <c r="A74" s="8">
        <v>2008</v>
      </c>
      <c r="B74" s="275">
        <v>381700</v>
      </c>
      <c r="C74" s="275">
        <f>'Table 2'!G75</f>
        <v>19971</v>
      </c>
      <c r="D74" s="276">
        <f>C74/'Table 1'!G74</f>
        <v>0.15267764993692901</v>
      </c>
      <c r="E74" s="275">
        <f>'Table 1'!G74-'Table 5'!C74</f>
        <v>110834</v>
      </c>
      <c r="F74" s="276">
        <f>'Table 1'!I74/'Table 5'!E74</f>
        <v>0.72884674377898484</v>
      </c>
      <c r="G74" s="275">
        <f t="shared" si="3"/>
        <v>14555.798320010106</v>
      </c>
      <c r="H74" s="275">
        <f t="shared" si="2"/>
        <v>38134.132355279296</v>
      </c>
      <c r="I74" s="276">
        <f>B74/'Table 1'!B74</f>
        <v>0.11638969355084616</v>
      </c>
      <c r="J74" s="277">
        <f>H74/'Table 1'!H74</f>
        <v>0.95608644210189553</v>
      </c>
      <c r="K74" s="276">
        <f>G74/'Table 1'!G74</f>
        <v>0.11127860800435845</v>
      </c>
      <c r="L74" s="278">
        <f>((C74*1000000)/B74)/'Table 1'!H74</f>
        <v>1.3117798086669077</v>
      </c>
      <c r="M74" s="283">
        <f>B74/'Table 6'!B77</f>
        <v>0.17632928350348778</v>
      </c>
    </row>
    <row r="75" spans="1:13" ht="15.75" thickBot="1" x14ac:dyDescent="0.3">
      <c r="A75" s="8">
        <v>2009</v>
      </c>
      <c r="B75" s="275">
        <v>361301.04724471085</v>
      </c>
      <c r="C75" s="275">
        <f>'Table 2'!G76</f>
        <v>15934</v>
      </c>
      <c r="D75" s="276">
        <f>C75/'Table 1'!G75</f>
        <v>0.12139635521423782</v>
      </c>
      <c r="E75" s="275">
        <f>'Table 1'!G75-'Table 5'!C75</f>
        <v>115322</v>
      </c>
      <c r="F75" s="276">
        <f>'Table 1'!I75/'Table 5'!E75</f>
        <v>0.73796847089020312</v>
      </c>
      <c r="G75" s="275">
        <f t="shared" si="3"/>
        <v>11758.789615164496</v>
      </c>
      <c r="H75" s="275">
        <f t="shared" si="2"/>
        <v>32545.683730609875</v>
      </c>
      <c r="I75" s="276">
        <f>B75/'Table 1'!B75</f>
        <v>0.10909836254633899</v>
      </c>
      <c r="J75" s="277">
        <f>H75/'Table 1'!H75</f>
        <v>0.82115515336945144</v>
      </c>
      <c r="K75" s="276">
        <f>G75/'Table 1'!G75</f>
        <v>8.9586682629095027E-2</v>
      </c>
      <c r="L75" s="278">
        <f>((C75*1000000)/B75)/'Table 1'!H75</f>
        <v>1.1127238977823826</v>
      </c>
      <c r="M75" s="283">
        <f>B75/'Table 6'!B78</f>
        <v>0.16596281453592598</v>
      </c>
    </row>
    <row r="76" spans="1:13" ht="15.75" thickBot="1" x14ac:dyDescent="0.3">
      <c r="A76" s="8">
        <v>2010</v>
      </c>
      <c r="B76" s="275">
        <v>362768.10472307424</v>
      </c>
      <c r="C76" s="275">
        <f>'Table 2'!G77</f>
        <v>17687</v>
      </c>
      <c r="D76" s="276">
        <f>C76/'Table 1'!G76</f>
        <v>0.13117124867434496</v>
      </c>
      <c r="E76" s="275">
        <f>'Table 1'!G76-'Table 5'!C76</f>
        <v>117152</v>
      </c>
      <c r="F76" s="276">
        <f>'Table 1'!I76/'Table 5'!E76</f>
        <v>0.7325696531002458</v>
      </c>
      <c r="G76" s="275">
        <f t="shared" si="3"/>
        <v>12956.959454384047</v>
      </c>
      <c r="H76" s="275">
        <f t="shared" si="2"/>
        <v>35716.920218978405</v>
      </c>
      <c r="I76" s="276">
        <f>B76/'Table 1'!B76</f>
        <v>0.10818564497288388</v>
      </c>
      <c r="J76" s="277">
        <f>H76/'Table 1'!H76</f>
        <v>0.88821466251068593</v>
      </c>
      <c r="K76" s="276">
        <f>G76/'Table 1'!G76</f>
        <v>9.6092076138090954E-2</v>
      </c>
      <c r="L76" s="278">
        <f>((C76*1000000)/B76)/'Table 1'!H76</f>
        <v>1.2124644513347616</v>
      </c>
      <c r="M76" s="283">
        <f>B76/'Table 6'!B79</f>
        <v>0.16928839643617258</v>
      </c>
    </row>
    <row r="77" spans="1:13" ht="15.75" thickBot="1" x14ac:dyDescent="0.3">
      <c r="A77" s="8">
        <v>2011</v>
      </c>
      <c r="B77" s="275">
        <v>372071.98953979299</v>
      </c>
      <c r="C77" s="275">
        <f>'Table 2'!G78</f>
        <v>20402</v>
      </c>
      <c r="D77" s="276">
        <f>C77/'Table 1'!G77</f>
        <v>0.14474225633894747</v>
      </c>
      <c r="E77" s="275">
        <f>'Table 1'!G77-'Table 5'!C77</f>
        <v>120552</v>
      </c>
      <c r="F77" s="276">
        <f>'Table 1'!I77/'Table 5'!E77</f>
        <v>0.73686873714247791</v>
      </c>
      <c r="G77" s="275">
        <f t="shared" si="3"/>
        <v>15033.595975180835</v>
      </c>
      <c r="H77" s="275">
        <f t="shared" si="2"/>
        <v>40405.073205794215</v>
      </c>
      <c r="I77" s="276">
        <f>B77/'Table 1'!B77</f>
        <v>0.10971044098006516</v>
      </c>
      <c r="J77" s="277">
        <f>H77/'Table 1'!H77</f>
        <v>0.97215946528747332</v>
      </c>
      <c r="K77" s="276">
        <f>G77/'Table 1'!G77</f>
        <v>0.10665604363963303</v>
      </c>
      <c r="L77" s="278">
        <f>((C77*1000000)/B77)/'Table 1'!H77</f>
        <v>1.3193115900905708</v>
      </c>
      <c r="M77" s="283">
        <f>B77/'Table 6'!B80</f>
        <v>0.17206436808166528</v>
      </c>
    </row>
    <row r="78" spans="1:13" ht="15.75" thickBot="1" x14ac:dyDescent="0.3">
      <c r="A78" s="8">
        <v>2012</v>
      </c>
      <c r="B78" s="275">
        <v>376737.9428547651</v>
      </c>
      <c r="C78" s="275">
        <f>'Table 2'!G79</f>
        <v>21913</v>
      </c>
      <c r="D78" s="276">
        <f>C78/'Table 1'!G78</f>
        <v>0.1486836748541186</v>
      </c>
      <c r="E78" s="275">
        <f>'Table 1'!G78-'Table 5'!C78</f>
        <v>125467</v>
      </c>
      <c r="F78" s="276">
        <f>'Table 1'!I78/'Table 5'!E78</f>
        <v>0.73569145671770264</v>
      </c>
      <c r="G78" s="275">
        <f t="shared" si="3"/>
        <v>16121.206891055019</v>
      </c>
      <c r="H78" s="275">
        <f t="shared" si="2"/>
        <v>42791.566914909468</v>
      </c>
      <c r="I78" s="276">
        <f>B78/'Table 1'!B78</f>
        <v>0.11014441084515411</v>
      </c>
      <c r="J78" s="277">
        <f>H78/'Table 1'!H78</f>
        <v>0.99310812508994672</v>
      </c>
      <c r="K78" s="276">
        <f>G78/'Table 1'!G78</f>
        <v>0.10938530934356777</v>
      </c>
      <c r="L78" s="278">
        <f>((C78*1000000)/B78)/'Table 1'!H78</f>
        <v>1.3498975909285555</v>
      </c>
      <c r="M78" s="283">
        <f>B78/'Table 6'!B81</f>
        <v>0.17215223124418072</v>
      </c>
    </row>
    <row r="79" spans="1:13" ht="15.75" thickBot="1" x14ac:dyDescent="0.3">
      <c r="A79" s="8">
        <v>2013</v>
      </c>
      <c r="B79" s="275">
        <v>373904.34103491995</v>
      </c>
      <c r="C79" s="275">
        <f>'Table 2'!G80</f>
        <v>19794</v>
      </c>
      <c r="D79" s="276">
        <f>C79/'Table 1'!G79</f>
        <v>0.13240753747667114</v>
      </c>
      <c r="E79" s="275">
        <f>'Table 1'!G79-'Table 5'!C79</f>
        <v>129699</v>
      </c>
      <c r="F79" s="276">
        <f>'Table 1'!I79/'Table 5'!E79</f>
        <v>0.73287380781655986</v>
      </c>
      <c r="G79" s="275">
        <f t="shared" si="3"/>
        <v>14506.504151920986</v>
      </c>
      <c r="H79" s="275">
        <f t="shared" si="2"/>
        <v>38797.367561362931</v>
      </c>
      <c r="I79" s="276">
        <f>B79/'Table 1'!B79</f>
        <v>0.10848183509876692</v>
      </c>
      <c r="J79" s="277">
        <f>H79/'Table 1'!H79</f>
        <v>0.89450935343962334</v>
      </c>
      <c r="K79" s="276">
        <f>G79/'Table 1'!G79</f>
        <v>9.7038016174141845E-2</v>
      </c>
      <c r="L79" s="278">
        <f>((C79*1000000)/B79)/'Table 1'!H79</f>
        <v>1.2205503101613384</v>
      </c>
      <c r="M79" s="283">
        <f>B79/'Table 6'!B82</f>
        <v>0.17146855958677426</v>
      </c>
    </row>
    <row r="80" spans="1:13" ht="15.75" thickBot="1" x14ac:dyDescent="0.3">
      <c r="A80" s="8">
        <v>2014</v>
      </c>
      <c r="B80" s="275">
        <v>385110.10606081574</v>
      </c>
      <c r="C80" s="275">
        <f>'Table 2'!G81</f>
        <v>24463</v>
      </c>
      <c r="D80" s="276">
        <f>C80/'Table 1'!G80</f>
        <v>0.15116760491141776</v>
      </c>
      <c r="E80" s="275">
        <f>'Table 1'!G80-'Table 5'!C80</f>
        <v>137364</v>
      </c>
      <c r="F80" s="276">
        <f>'Table 1'!I80/'Table 5'!E80</f>
        <v>0.7189219882938761</v>
      </c>
      <c r="G80" s="275">
        <f t="shared" si="3"/>
        <v>17586.988599633092</v>
      </c>
      <c r="H80" s="275">
        <f t="shared" si="2"/>
        <v>45667.429451606738</v>
      </c>
      <c r="I80" s="276">
        <f>B80/'Table 1'!B80</f>
        <v>0.11031196644633948</v>
      </c>
      <c r="J80" s="277">
        <f>H80/'Table 1'!H80</f>
        <v>0.98518518515763309</v>
      </c>
      <c r="K80" s="276">
        <f>G80/'Table 1'!G80</f>
        <v>0.10867771508853956</v>
      </c>
      <c r="L80" s="278">
        <f>((C80*1000000)/B80)/'Table 1'!H80</f>
        <v>1.3703645196548302</v>
      </c>
      <c r="M80" s="283">
        <f>B80/'Table 6'!B83</f>
        <v>0.17149541595155671</v>
      </c>
    </row>
    <row r="81" spans="1:13" ht="15.75" thickBot="1" x14ac:dyDescent="0.3">
      <c r="A81" s="8">
        <v>2015</v>
      </c>
      <c r="B81" s="275">
        <v>395007.51712270151</v>
      </c>
      <c r="C81" s="275">
        <f>'Table 2'!G82</f>
        <v>21665</v>
      </c>
      <c r="D81" s="276">
        <f>C81/'Table 1'!G81</f>
        <v>0.12883639888438919</v>
      </c>
      <c r="E81" s="275">
        <f>'Table 1'!G81-'Table 5'!C81</f>
        <v>146494</v>
      </c>
      <c r="F81" s="276">
        <f>'Table 1'!I81/'Table 5'!E81</f>
        <v>0.71249334443731482</v>
      </c>
      <c r="G81" s="275">
        <f t="shared" si="3"/>
        <v>15436.168307234426</v>
      </c>
      <c r="H81" s="275">
        <f t="shared" si="2"/>
        <v>39078.163422493744</v>
      </c>
      <c r="I81" s="276">
        <f>B81/'Table 1'!B81</f>
        <v>0.1107021795646829</v>
      </c>
      <c r="J81" s="277">
        <f>H81/'Table 1'!H81</f>
        <v>0.82920749245738956</v>
      </c>
      <c r="K81" s="276">
        <f>G81/'Table 1'!G81</f>
        <v>9.1795076726398389E-2</v>
      </c>
      <c r="L81" s="278">
        <f>((C81*1000000)/B81)/'Table 1'!H81</f>
        <v>1.1638108607347746</v>
      </c>
      <c r="M81" s="283">
        <f>B81/'Table 6'!B84</f>
        <v>0.16959663265755076</v>
      </c>
    </row>
    <row r="82" spans="1:13" ht="15.75" thickBot="1" x14ac:dyDescent="0.3">
      <c r="A82" s="8">
        <v>2016</v>
      </c>
      <c r="B82" s="275">
        <v>398223.29489319073</v>
      </c>
      <c r="C82" s="275">
        <f>'Table 2'!G83</f>
        <v>22501</v>
      </c>
      <c r="D82" s="276">
        <f>C82/'Table 1'!G82</f>
        <v>0.1279811165145181</v>
      </c>
      <c r="E82" s="275">
        <f>'Table 1'!G82-'Table 5'!C82</f>
        <v>153314</v>
      </c>
      <c r="F82" s="276">
        <f>'Table 1'!I82/'Table 5'!E82</f>
        <v>0.71708389318653221</v>
      </c>
      <c r="G82" s="275">
        <f t="shared" si="3"/>
        <v>16135.104680590161</v>
      </c>
      <c r="H82" s="275">
        <f t="shared" si="2"/>
        <v>40517.731854229751</v>
      </c>
      <c r="I82" s="276">
        <f>B82/'Table 1'!B82</f>
        <v>0.10888152646502727</v>
      </c>
      <c r="J82" s="277">
        <f>H82/'Table 1'!H82</f>
        <v>0.84287206713681939</v>
      </c>
      <c r="K82" s="276">
        <f>G82/'Table 1'!G82</f>
        <v>9.1773197284589825E-2</v>
      </c>
      <c r="L82" s="278">
        <f>((C82*1000000)/B82)/'Table 1'!H82</f>
        <v>1.1754162590255899</v>
      </c>
      <c r="M82" s="283">
        <f>B82/'Table 6'!B85</f>
        <v>0.16718724333229384</v>
      </c>
    </row>
    <row r="83" spans="1:13" ht="15.75" thickBot="1" x14ac:dyDescent="0.3">
      <c r="A83" s="8">
        <v>2017</v>
      </c>
      <c r="B83" s="275">
        <v>421117.05592627916</v>
      </c>
      <c r="C83" s="275">
        <f>'Table 2'!G84</f>
        <v>27934</v>
      </c>
      <c r="D83" s="276">
        <f>C83/'Table 1'!G83</f>
        <v>0.14951800328646286</v>
      </c>
      <c r="E83" s="275">
        <f>'Table 1'!G83-'Table 5'!C83</f>
        <v>158893</v>
      </c>
      <c r="F83" s="276">
        <f>'Table 1'!I83/'Table 5'!E83</f>
        <v>0.72818185823164017</v>
      </c>
      <c r="G83" s="275">
        <f t="shared" si="3"/>
        <v>20341.032027842637</v>
      </c>
      <c r="H83" s="275">
        <f t="shared" si="2"/>
        <v>48302.560396422276</v>
      </c>
      <c r="I83" s="276">
        <f>B83/'Table 1'!B83</f>
        <v>0.11223203878425435</v>
      </c>
      <c r="J83" s="277">
        <f>H83/'Table 1'!H83</f>
        <v>0.97009997012988303</v>
      </c>
      <c r="K83" s="276">
        <f>G83/'Table 1'!G83</f>
        <v>0.10887629747222102</v>
      </c>
      <c r="L83" s="278">
        <f>((C83*1000000)/B83)/'Table 1'!H83</f>
        <v>1.3322221079301964</v>
      </c>
      <c r="M83" s="283">
        <f>B83/'Table 6'!B86</f>
        <v>0.16722275182713703</v>
      </c>
    </row>
    <row r="84" spans="1:13" ht="15.75" thickBot="1" x14ac:dyDescent="0.3">
      <c r="A84" s="8">
        <v>2018</v>
      </c>
      <c r="B84" s="275">
        <v>420467.83266462758</v>
      </c>
      <c r="C84" s="275">
        <f>'Table 2'!G85</f>
        <v>30014</v>
      </c>
      <c r="D84" s="276">
        <f>C84/'Table 1'!G84</f>
        <v>0.14883688639620743</v>
      </c>
      <c r="E84" s="275">
        <f>'Table 1'!G84-'Table 5'!C84</f>
        <v>171643</v>
      </c>
      <c r="F84" s="276">
        <f>'Table 1'!I84/'Table 5'!E84</f>
        <v>0.71546756931538136</v>
      </c>
      <c r="G84" s="275">
        <f t="shared" si="3"/>
        <v>21474.043625431856</v>
      </c>
      <c r="H84" s="275">
        <f t="shared" si="2"/>
        <v>51071.787083793213</v>
      </c>
      <c r="I84" s="276">
        <f>B84/'Table 1'!B84</f>
        <v>0.10957673112285718</v>
      </c>
      <c r="J84" s="277">
        <f>H84/'Table 1'!H84</f>
        <v>0.97181184584681579</v>
      </c>
      <c r="K84" s="276">
        <f>G84/'Table 1'!G84</f>
        <v>0.10648796533436407</v>
      </c>
      <c r="L84" s="278">
        <f>((C84*1000000)/B84)/'Table 1'!H84</f>
        <v>1.3582891629549694</v>
      </c>
      <c r="M84" s="283">
        <f>B84/'Table 6'!B87</f>
        <v>0.16138941107151866</v>
      </c>
    </row>
    <row r="85" spans="1:13" ht="15.75" thickBot="1" x14ac:dyDescent="0.3">
      <c r="A85" s="8">
        <v>2019</v>
      </c>
      <c r="B85" s="275">
        <v>436759.56548856525</v>
      </c>
      <c r="C85" s="275">
        <f>'Table 2'!G86</f>
        <v>31731</v>
      </c>
      <c r="D85" s="276">
        <f>C85/'Table 1'!G85</f>
        <v>0.15223158813849616</v>
      </c>
      <c r="E85" s="275">
        <f>'Table 1'!G85-'Table 5'!C85</f>
        <v>176708</v>
      </c>
      <c r="F85" s="276">
        <f>'Table 1'!I85/'Table 5'!E85</f>
        <v>0.73887430110691088</v>
      </c>
      <c r="G85" s="275">
        <f t="shared" si="3"/>
        <v>23445.220448423388</v>
      </c>
      <c r="H85" s="275">
        <f t="shared" si="2"/>
        <v>53679.924381729899</v>
      </c>
      <c r="I85" s="276">
        <f>B85/'Table 1'!B85</f>
        <v>0.11164895970974853</v>
      </c>
      <c r="J85" s="277">
        <f>H85/'Table 1'!H85</f>
        <v>1.0074434064109365</v>
      </c>
      <c r="K85" s="276">
        <f>G85/'Table 1'!G85</f>
        <v>0.11248000829222644</v>
      </c>
      <c r="L85" s="278">
        <f>((C85*1000000)/B85)/'Table 1'!H85</f>
        <v>1.3634841608399169</v>
      </c>
      <c r="M85" s="283">
        <f>B85/'Table 6'!B88</f>
        <v>0.16407812670970556</v>
      </c>
    </row>
    <row r="86" spans="1:13" ht="15.75" thickBot="1" x14ac:dyDescent="0.3">
      <c r="A86" s="8">
        <v>2020</v>
      </c>
      <c r="B86" s="275">
        <v>449636.63121481985</v>
      </c>
      <c r="C86" s="275">
        <f>'Table 2'!G87</f>
        <v>34936</v>
      </c>
      <c r="D86" s="276">
        <f>C86/'Table 1'!G86</f>
        <v>0.15412578527564058</v>
      </c>
      <c r="E86" s="275">
        <f>'Table 1'!G86-'Table 5'!C86</f>
        <v>191736</v>
      </c>
      <c r="F86" s="276">
        <f>'Table 1'!I86/'Table 5'!E86</f>
        <v>0.72658759961613884</v>
      </c>
      <c r="G86" s="275">
        <f t="shared" si="3"/>
        <v>25384.064380189426</v>
      </c>
      <c r="H86" s="275">
        <f t="shared" si="2"/>
        <v>56454.618280559647</v>
      </c>
      <c r="I86" s="276">
        <f>B86/'Table 1'!B86</f>
        <v>0.11266547175194062</v>
      </c>
      <c r="J86" s="277">
        <f>H86/'Table 1'!H86</f>
        <v>0.99396809529137031</v>
      </c>
      <c r="K86" s="276">
        <f>G86/'Table 1'!G86</f>
        <v>0.11198588436238012</v>
      </c>
      <c r="L86" s="278">
        <f>((C86*1000000)/B86)/'Table 1'!H86</f>
        <v>1.3679948512973392</v>
      </c>
      <c r="M86" s="283">
        <f>B86/'Table 6'!B89</f>
        <v>0.16576465666905801</v>
      </c>
    </row>
    <row r="87" spans="1:13" ht="15.75" thickBot="1" x14ac:dyDescent="0.3">
      <c r="A87" s="8">
        <v>2021</v>
      </c>
      <c r="B87" s="275">
        <v>462228.49920574017</v>
      </c>
      <c r="C87" s="275">
        <f>'Table 2'!G88</f>
        <v>38756</v>
      </c>
      <c r="D87" s="276">
        <f>C87/'Table 1'!G87</f>
        <v>0.16434220290469628</v>
      </c>
      <c r="E87" s="275">
        <f>'Table 1'!G87-'Table 5'!C87</f>
        <v>197069</v>
      </c>
      <c r="F87" s="276">
        <f>'Table 1'!I87/'Table 5'!E87</f>
        <v>0.73088613632788513</v>
      </c>
      <c r="G87" s="275">
        <f t="shared" si="3"/>
        <v>28326.223099523515</v>
      </c>
      <c r="H87" s="275">
        <f t="shared" si="2"/>
        <v>61281.861997252949</v>
      </c>
      <c r="I87" s="276">
        <f>B87/'Table 1'!B87</f>
        <v>0.1136310780288461</v>
      </c>
      <c r="J87" s="277">
        <f>H87/'Table 1'!H87</f>
        <v>1.0570650195374771</v>
      </c>
      <c r="K87" s="276">
        <f>G87/'Table 1'!G87</f>
        <v>0.12011543771662681</v>
      </c>
      <c r="L87" s="278">
        <f>((C87*1000000)/B87)/'Table 1'!H87</f>
        <v>1.4462786568211274</v>
      </c>
      <c r="M87" s="283">
        <f>B87/'Table 6'!B90</f>
        <v>0.16927106573616296</v>
      </c>
    </row>
    <row r="88" spans="1:13" ht="15.75" thickBot="1" x14ac:dyDescent="0.3">
      <c r="A88" s="8">
        <v>2022</v>
      </c>
      <c r="B88" s="275">
        <v>472826.92785236565</v>
      </c>
      <c r="C88" s="275">
        <f>'Table 2'!G89</f>
        <v>41136</v>
      </c>
      <c r="D88" s="276">
        <f>C88/'Table 1'!G88</f>
        <v>0.15862475851138902</v>
      </c>
      <c r="E88" s="275">
        <f>'Table 1'!G88-'Table 5'!C88</f>
        <v>218193</v>
      </c>
      <c r="F88" s="276">
        <f>'Table 1'!I88/'Table 5'!E88</f>
        <v>0.7264302704486395</v>
      </c>
      <c r="G88" s="275">
        <f t="shared" si="3"/>
        <v>29882.435605175233</v>
      </c>
      <c r="H88" s="275">
        <f t="shared" si="2"/>
        <v>63199.52152662856</v>
      </c>
      <c r="I88" s="276">
        <f>B88/'Table 1'!B88</f>
        <v>0.11582082300910387</v>
      </c>
      <c r="J88" s="277">
        <f>H88/'Table 1'!H88</f>
        <v>0.99489731838825757</v>
      </c>
      <c r="K88" s="276">
        <f>G88/'Table 1'!G88</f>
        <v>0.11522982622527844</v>
      </c>
      <c r="L88" s="278">
        <f>((C88*1000000)/B88)/'Table 1'!H88</f>
        <v>1.3695702930631102</v>
      </c>
      <c r="M88" s="283">
        <f>B88/'Table 6'!B91</f>
        <v>0.16844564583269173</v>
      </c>
    </row>
    <row r="89" spans="1:13" ht="15.75" thickBot="1" x14ac:dyDescent="0.3">
      <c r="A89" s="8">
        <v>2023</v>
      </c>
      <c r="B89" s="275">
        <v>463766.80563278263</v>
      </c>
      <c r="C89" s="275">
        <f>'Table 2'!G90</f>
        <v>39819</v>
      </c>
      <c r="D89" s="276">
        <f>C89/'Table 1'!G89</f>
        <v>0.14483744480252581</v>
      </c>
      <c r="E89" s="275">
        <f>'Table 1'!G89-'Table 5'!C89</f>
        <v>235103</v>
      </c>
      <c r="F89" s="276">
        <f>'Table 1'!I89/'Table 5'!E89</f>
        <v>0.73717902366196941</v>
      </c>
      <c r="G89" s="275">
        <f>F89*C89</f>
        <v>29353.731543195961</v>
      </c>
      <c r="H89" s="275">
        <f>G89*1000000/B89</f>
        <v>63294.162468451177</v>
      </c>
      <c r="I89" s="276">
        <f>B89/'Table 1'!B89</f>
        <v>0.11286884704733205</v>
      </c>
      <c r="J89" s="277">
        <f>H89/'Table 1'!H89</f>
        <v>0.94597516447071905</v>
      </c>
      <c r="K89" s="276">
        <f>G89/'Table 1'!G89</f>
        <v>0.10677112614922037</v>
      </c>
      <c r="L89" s="278">
        <f>((C89*1000000)/B89)/'Table 1'!H89</f>
        <v>1.2832366821447867</v>
      </c>
      <c r="M89" s="283">
        <f>B89/'Table 6'!B92</f>
        <v>0.1623094549514516</v>
      </c>
    </row>
  </sheetData>
  <mergeCells count="1">
    <mergeCell ref="A1:L1"/>
  </mergeCells>
  <hyperlinks>
    <hyperlink ref="A2" location="SourcesTable5" display="Click for table sources" xr:uid="{0BCF9302-67FC-4D80-A2D3-A38441E342C7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6145" r:id="rId4">
          <objectPr defaultSize="0" autoPict="0" r:id="rId5">
            <anchor moveWithCells="1">
              <from>
                <xdr:col>1</xdr:col>
                <xdr:colOff>0</xdr:colOff>
                <xdr:row>90</xdr:row>
                <xdr:rowOff>171450</xdr:rowOff>
              </from>
              <to>
                <xdr:col>11</xdr:col>
                <xdr:colOff>466725</xdr:colOff>
                <xdr:row>115</xdr:row>
                <xdr:rowOff>142875</xdr:rowOff>
              </to>
            </anchor>
          </objectPr>
        </oleObject>
      </mc:Choice>
      <mc:Fallback>
        <oleObject progId="Word.Document.12" shapeId="6145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2DB6B-EC62-4C89-A45E-409CC53C3418}">
  <dimension ref="A4:I92"/>
  <sheetViews>
    <sheetView topLeftCell="A4" workbookViewId="0">
      <pane xSplit="1" ySplit="4" topLeftCell="B53" activePane="bottomRight" state="frozen"/>
      <selection activeCell="A4" sqref="A4"/>
      <selection pane="topRight" activeCell="B4" sqref="B4"/>
      <selection pane="bottomLeft" activeCell="A8" sqref="A8"/>
      <selection pane="bottomRight" activeCell="A6" sqref="A6:I92"/>
    </sheetView>
  </sheetViews>
  <sheetFormatPr defaultRowHeight="15" x14ac:dyDescent="0.25"/>
  <cols>
    <col min="2" max="9" width="11.5703125" customWidth="1"/>
  </cols>
  <sheetData>
    <row r="4" spans="1:9" ht="15.75" x14ac:dyDescent="0.25">
      <c r="A4" s="300" t="s">
        <v>66</v>
      </c>
      <c r="B4" s="300"/>
      <c r="C4" s="300"/>
      <c r="D4" s="300"/>
      <c r="E4" s="300"/>
      <c r="F4" s="300"/>
      <c r="G4" s="300"/>
      <c r="H4" s="300"/>
      <c r="I4" s="300"/>
    </row>
    <row r="5" spans="1:9" ht="15.75" thickBot="1" x14ac:dyDescent="0.3">
      <c r="A5" s="251" t="s">
        <v>53</v>
      </c>
    </row>
    <row r="6" spans="1:9" ht="15.75" thickBot="1" x14ac:dyDescent="0.3">
      <c r="A6" s="252"/>
      <c r="B6" s="9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</row>
    <row r="7" spans="1:9" ht="84.75" thickBot="1" x14ac:dyDescent="0.3">
      <c r="A7" s="279"/>
      <c r="B7" s="6" t="s">
        <v>67</v>
      </c>
      <c r="C7" s="6" t="s">
        <v>68</v>
      </c>
      <c r="D7" s="6" t="s">
        <v>69</v>
      </c>
      <c r="E7" s="6" t="s">
        <v>70</v>
      </c>
      <c r="F7" s="6" t="s">
        <v>71</v>
      </c>
      <c r="G7" s="6" t="s">
        <v>72</v>
      </c>
      <c r="H7" s="6" t="s">
        <v>73</v>
      </c>
      <c r="I7" s="6" t="s">
        <v>74</v>
      </c>
    </row>
    <row r="8" spans="1:9" ht="15.75" thickBot="1" x14ac:dyDescent="0.3">
      <c r="A8" s="1">
        <v>1939</v>
      </c>
      <c r="B8" s="2">
        <f>'Table 1'!C5+'Table 5'!B5</f>
        <v>718168.87096258672</v>
      </c>
      <c r="C8" s="2">
        <f>'Table 1'!I5+'Table 5'!G5</f>
        <v>293.38551098995214</v>
      </c>
      <c r="D8" s="266">
        <f>B8/'Table 1'!B5</f>
        <v>0.59545688538847463</v>
      </c>
      <c r="E8" s="3">
        <f>((C8*1000000)/B8)/'Table 1'!H5</f>
        <v>1.3127615168788163</v>
      </c>
      <c r="F8" s="266">
        <f>C8/'Table 1'!G5</f>
        <v>0.78169288409850946</v>
      </c>
      <c r="G8" s="2"/>
      <c r="H8" s="266"/>
      <c r="I8" s="3"/>
    </row>
    <row r="9" spans="1:9" ht="15.75" thickBot="1" x14ac:dyDescent="0.3">
      <c r="A9" s="1">
        <v>1940</v>
      </c>
      <c r="B9" s="2">
        <f>'Table 1'!C6+'Table 5'!B6</f>
        <v>721635.69039387722</v>
      </c>
      <c r="C9" s="2">
        <f>'Table 1'!I6+'Table 5'!G6</f>
        <v>295.43255653912246</v>
      </c>
      <c r="D9" s="266">
        <f>B9/'Table 1'!B6</f>
        <v>0.59653820640288113</v>
      </c>
      <c r="E9" s="3">
        <f>((C9*1000000)/B9)/'Table 1'!H6</f>
        <v>1.2200244172921573</v>
      </c>
      <c r="F9" s="266">
        <f>C9/'Table 1'!G6</f>
        <v>0.72779117765918366</v>
      </c>
      <c r="G9" s="2"/>
      <c r="H9" s="266"/>
      <c r="I9" s="3"/>
    </row>
    <row r="10" spans="1:9" ht="15.75" thickBot="1" x14ac:dyDescent="0.3">
      <c r="A10" s="1">
        <v>1941</v>
      </c>
      <c r="B10" s="2">
        <f>'Table 1'!C7+'Table 5'!B7</f>
        <v>725102.50982516748</v>
      </c>
      <c r="C10" s="2">
        <f>'Table 1'!I7+'Table 5'!G7</f>
        <v>334.41216400246304</v>
      </c>
      <c r="D10" s="266">
        <f>B10/'Table 1'!B7</f>
        <v>0.60628916914108244</v>
      </c>
      <c r="E10" s="3">
        <f>((C10*1000000)/B10)/'Table 1'!H7</f>
        <v>1.2502557563432013</v>
      </c>
      <c r="F10" s="266">
        <f>C10/'Table 1'!G7</f>
        <v>0.75801652372717498</v>
      </c>
      <c r="G10" s="2"/>
      <c r="H10" s="266"/>
      <c r="I10" s="3"/>
    </row>
    <row r="11" spans="1:9" ht="15.75" thickBot="1" x14ac:dyDescent="0.3">
      <c r="A11" s="1">
        <v>1942</v>
      </c>
      <c r="B11" s="2">
        <f>'Table 1'!C8+'Table 5'!B8</f>
        <v>728569.32925645786</v>
      </c>
      <c r="C11" s="2">
        <f>'Table 1'!I8+'Table 5'!G8</f>
        <v>360.53548060001123</v>
      </c>
      <c r="D11" s="266">
        <f>B11/'Table 1'!B8</f>
        <v>0.6097278700460852</v>
      </c>
      <c r="E11" s="3">
        <f>((C11*1000000)/B11)/'Table 1'!H8</f>
        <v>1.223274064079328</v>
      </c>
      <c r="F11" s="266">
        <f>C11/'Table 1'!G8</f>
        <v>0.74586428957370698</v>
      </c>
      <c r="G11" s="2"/>
      <c r="H11" s="266"/>
      <c r="I11" s="3"/>
    </row>
    <row r="12" spans="1:9" ht="15.75" thickBot="1" x14ac:dyDescent="0.3">
      <c r="A12" s="1">
        <v>1943</v>
      </c>
      <c r="B12" s="2">
        <f>'Table 1'!C9+'Table 5'!B9</f>
        <v>732036.14868774835</v>
      </c>
      <c r="C12" s="2">
        <f>'Table 1'!I9+'Table 5'!G9</f>
        <v>419.20963790693514</v>
      </c>
      <c r="D12" s="266">
        <f>B12/'Table 1'!B9</f>
        <v>0.6161579896463989</v>
      </c>
      <c r="E12" s="3">
        <f>((C12*1000000)/B12)/'Table 1'!H9</f>
        <v>1.2211984639374136</v>
      </c>
      <c r="F12" s="266">
        <f>C12/'Table 1'!G9</f>
        <v>0.75245119049894715</v>
      </c>
      <c r="G12" s="2"/>
      <c r="H12" s="266"/>
      <c r="I12" s="3"/>
    </row>
    <row r="13" spans="1:9" ht="15.75" thickBot="1" x14ac:dyDescent="0.3">
      <c r="A13" s="1">
        <v>1944</v>
      </c>
      <c r="B13" s="2">
        <f>'Table 1'!C10+'Table 5'!B10</f>
        <v>735502.96811903862</v>
      </c>
      <c r="C13" s="2">
        <f>'Table 1'!I10+'Table 5'!G10</f>
        <v>473.61188960256112</v>
      </c>
      <c r="D13" s="266">
        <f>B13/'Table 1'!B10</f>
        <v>0.61176619009644961</v>
      </c>
      <c r="E13" s="3">
        <f>((C13*1000000)/B13)/'Table 1'!H10</f>
        <v>1.2441376680447978</v>
      </c>
      <c r="F13" s="266">
        <f>C13/'Table 1'!G10</f>
        <v>0.76112136113524709</v>
      </c>
      <c r="G13" s="2"/>
      <c r="H13" s="266"/>
      <c r="I13" s="3"/>
    </row>
    <row r="14" spans="1:9" ht="15.75" thickBot="1" x14ac:dyDescent="0.3">
      <c r="A14" s="1">
        <v>1945</v>
      </c>
      <c r="B14" s="2">
        <f>'Table 1'!C11+'Table 5'!B11</f>
        <v>738969.78755032911</v>
      </c>
      <c r="C14" s="2">
        <f>'Table 1'!I11+'Table 5'!G11</f>
        <v>473.71406871862825</v>
      </c>
      <c r="D14" s="266">
        <f>B14/'Table 1'!B11</f>
        <v>0.59902703867569529</v>
      </c>
      <c r="E14" s="3">
        <f>((C14*1000000)/B14)/'Table 1'!H11</f>
        <v>1.2626366659694743</v>
      </c>
      <c r="F14" s="266">
        <f>C14/'Table 1'!G11</f>
        <v>0.75635350293904724</v>
      </c>
      <c r="G14" s="2"/>
      <c r="H14" s="266"/>
      <c r="I14" s="3"/>
    </row>
    <row r="15" spans="1:9" ht="15.75" thickBot="1" x14ac:dyDescent="0.3">
      <c r="A15" s="1">
        <v>1946</v>
      </c>
      <c r="B15" s="2">
        <f>'Table 1'!C12+'Table 5'!B12</f>
        <v>753101.11862125783</v>
      </c>
      <c r="C15" s="2">
        <f>'Table 1'!I12+'Table 5'!G12</f>
        <v>501.79336602257246</v>
      </c>
      <c r="D15" s="266">
        <f>B15/'Table 1'!B12</f>
        <v>0.58724696754775507</v>
      </c>
      <c r="E15" s="3">
        <f>((C15*1000000)/B15)/'Table 1'!H12</f>
        <v>1.2999765026942141</v>
      </c>
      <c r="F15" s="266">
        <f>C15/'Table 1'!G12</f>
        <v>0.7634072590905131</v>
      </c>
      <c r="G15" s="2"/>
      <c r="H15" s="266"/>
      <c r="I15" s="3"/>
    </row>
    <row r="16" spans="1:9" ht="15.75" thickBot="1" x14ac:dyDescent="0.3">
      <c r="A16" s="1">
        <v>1947</v>
      </c>
      <c r="B16" s="2">
        <f>'Table 1'!C13+'Table 5'!B13</f>
        <v>767232.44969218643</v>
      </c>
      <c r="C16" s="2">
        <f>'Table 1'!I13+'Table 5'!G13</f>
        <v>501.08542738087226</v>
      </c>
      <c r="D16" s="266">
        <f>B16/'Table 1'!B13</f>
        <v>0.58818220258737042</v>
      </c>
      <c r="E16" s="3">
        <f>((C16*1000000)/B16)/'Table 1'!H13</f>
        <v>1.22747965401134</v>
      </c>
      <c r="F16" s="266">
        <f>C16/'Table 1'!G13</f>
        <v>0.72198168652757333</v>
      </c>
      <c r="G16" s="2"/>
      <c r="H16" s="266"/>
      <c r="I16" s="3"/>
    </row>
    <row r="17" spans="1:9" ht="15.75" thickBot="1" x14ac:dyDescent="0.3">
      <c r="A17" s="1">
        <v>1948</v>
      </c>
      <c r="B17" s="2">
        <f>'Table 1'!C14+'Table 5'!B14</f>
        <v>775066.2424828643</v>
      </c>
      <c r="C17" s="2">
        <f>'Table 1'!I14+'Table 5'!G14</f>
        <v>567.07024210730424</v>
      </c>
      <c r="D17" s="266">
        <f>B17/'Table 1'!B14</f>
        <v>0.58687082502434607</v>
      </c>
      <c r="E17" s="3">
        <f>((C17*1000000)/B17)/'Table 1'!H14</f>
        <v>1.2371963835962754</v>
      </c>
      <c r="F17" s="266">
        <f>C17/'Table 1'!G14</f>
        <v>0.72607446235828343</v>
      </c>
      <c r="G17" s="2"/>
      <c r="H17" s="266"/>
      <c r="I17" s="3"/>
    </row>
    <row r="18" spans="1:9" ht="15.75" thickBot="1" x14ac:dyDescent="0.3">
      <c r="A18" s="1">
        <v>1949</v>
      </c>
      <c r="B18" s="2">
        <f>'Table 1'!C15+'Table 5'!B15</f>
        <v>784146.93654818297</v>
      </c>
      <c r="C18" s="2">
        <f>'Table 1'!I15+'Table 5'!G15</f>
        <v>613.30131721761188</v>
      </c>
      <c r="D18" s="266">
        <f>B18/'Table 1'!B15</f>
        <v>0.58652847319807422</v>
      </c>
      <c r="E18" s="3">
        <f>((C18*1000000)/B18)/'Table 1'!H15</f>
        <v>1.3131374104729201</v>
      </c>
      <c r="F18" s="266">
        <f>C18/'Table 1'!G15</f>
        <v>0.77019248046395483</v>
      </c>
      <c r="G18" s="2"/>
      <c r="H18" s="266"/>
      <c r="I18" s="3"/>
    </row>
    <row r="19" spans="1:9" ht="15.75" thickBot="1" x14ac:dyDescent="0.3">
      <c r="A19" s="1">
        <v>1950</v>
      </c>
      <c r="B19" s="2">
        <f>'Table 1'!C16+'Table 5'!B16</f>
        <v>797867.18761714338</v>
      </c>
      <c r="C19" s="2">
        <f>'Table 1'!I16+'Table 5'!G16</f>
        <v>691.5240597730849</v>
      </c>
      <c r="D19" s="266">
        <f>B19/'Table 1'!B16</f>
        <v>0.59003593002574983</v>
      </c>
      <c r="E19" s="3">
        <f>((C19*1000000)/B19)/'Table 1'!H16</f>
        <v>1.303412687848309</v>
      </c>
      <c r="F19" s="266">
        <f>C19/'Table 1'!G16</f>
        <v>0.76906031748193926</v>
      </c>
      <c r="G19" s="2"/>
      <c r="H19" s="266"/>
      <c r="I19" s="3"/>
    </row>
    <row r="20" spans="1:9" ht="15.75" thickBot="1" x14ac:dyDescent="0.3">
      <c r="A20" s="1">
        <v>1951</v>
      </c>
      <c r="B20" s="2">
        <f>'Table 1'!C17+'Table 5'!B17</f>
        <v>803071.64511129621</v>
      </c>
      <c r="C20" s="2">
        <f>'Table 1'!I17+'Table 5'!G17</f>
        <v>839.57584655676828</v>
      </c>
      <c r="D20" s="266">
        <f>B20/'Table 1'!B17</f>
        <v>0.58668294979018965</v>
      </c>
      <c r="E20" s="3">
        <f>((C20*1000000)/B20)/'Table 1'!H17</f>
        <v>1.2383277209600634</v>
      </c>
      <c r="F20" s="266">
        <f>C20/'Table 1'!G17</f>
        <v>0.72650576013981283</v>
      </c>
      <c r="G20" s="2"/>
      <c r="H20" s="266"/>
      <c r="I20" s="3"/>
    </row>
    <row r="21" spans="1:9" ht="15.75" thickBot="1" x14ac:dyDescent="0.3">
      <c r="A21" s="1">
        <v>1952</v>
      </c>
      <c r="B21" s="2">
        <f>'Table 1'!C18+'Table 5'!B18</f>
        <v>818133.12824697886</v>
      </c>
      <c r="C21" s="2">
        <f>'Table 1'!I18+'Table 5'!G18</f>
        <v>899.17289481194621</v>
      </c>
      <c r="D21" s="266">
        <f>B21/'Table 1'!B18</f>
        <v>0.58722735461397912</v>
      </c>
      <c r="E21" s="3">
        <f>((C21*1000000)/B21)/'Table 1'!H18</f>
        <v>1.3001542826574672</v>
      </c>
      <c r="F21" s="266">
        <f>C21/'Table 1'!G18</f>
        <v>0.76348615999498037</v>
      </c>
      <c r="G21" s="2"/>
      <c r="H21" s="266"/>
      <c r="I21" s="3"/>
    </row>
    <row r="22" spans="1:9" ht="15.75" thickBot="1" x14ac:dyDescent="0.3">
      <c r="A22" s="1">
        <v>1953</v>
      </c>
      <c r="B22" s="2">
        <f>'Table 1'!C19+'Table 5'!B19</f>
        <v>831211.49622499361</v>
      </c>
      <c r="C22" s="2">
        <f>'Table 1'!I19+'Table 5'!G19</f>
        <v>968.4969136031167</v>
      </c>
      <c r="D22" s="266">
        <f>B22/'Table 1'!B19</f>
        <v>0.58523999289740158</v>
      </c>
      <c r="E22" s="3">
        <f>((C22*1000000)/B22)/'Table 1'!H19</f>
        <v>1.3382295268787567</v>
      </c>
      <c r="F22" s="266">
        <f>C22/'Table 1'!G19</f>
        <v>0.78318543880561664</v>
      </c>
      <c r="G22" s="2"/>
      <c r="H22" s="266"/>
      <c r="I22" s="3"/>
    </row>
    <row r="23" spans="1:9" ht="15.75" thickBot="1" x14ac:dyDescent="0.3">
      <c r="A23" s="1">
        <v>1954</v>
      </c>
      <c r="B23" s="2">
        <f>'Table 1'!C20+'Table 5'!B20</f>
        <v>853251.2894507529</v>
      </c>
      <c r="C23" s="2">
        <f>'Table 1'!I20+'Table 5'!G20</f>
        <v>1070.5307190166263</v>
      </c>
      <c r="D23" s="266">
        <f>B23/'Table 1'!B20</f>
        <v>0.59156214636069293</v>
      </c>
      <c r="E23" s="3">
        <f>((C23*1000000)/B23)/'Table 1'!H20</f>
        <v>1.3135246876629745</v>
      </c>
      <c r="F23" s="266">
        <f>C23/'Table 1'!G20</f>
        <v>0.77703148353166795</v>
      </c>
      <c r="G23" s="2"/>
      <c r="H23" s="266"/>
      <c r="I23" s="3"/>
    </row>
    <row r="24" spans="1:9" ht="15.75" thickBot="1" x14ac:dyDescent="0.3">
      <c r="A24" s="1">
        <v>1955</v>
      </c>
      <c r="B24" s="2">
        <f>'Table 1'!C21+'Table 5'!B21</f>
        <v>867674.1422814239</v>
      </c>
      <c r="C24" s="2">
        <f>'Table 1'!I21+'Table 5'!G21</f>
        <v>1171.7284443805274</v>
      </c>
      <c r="D24" s="266">
        <f>B24/'Table 1'!B21</f>
        <v>0.59311109861958689</v>
      </c>
      <c r="E24" s="3">
        <f>((C24*1000000)/B24)/'Table 1'!H21</f>
        <v>1.3100243105209293</v>
      </c>
      <c r="F24" s="266">
        <f>C24/'Table 1'!G21</f>
        <v>0.77698995803143511</v>
      </c>
      <c r="G24" s="2"/>
      <c r="H24" s="266"/>
      <c r="I24" s="3"/>
    </row>
    <row r="25" spans="1:9" ht="15.75" thickBot="1" x14ac:dyDescent="0.3">
      <c r="A25" s="1">
        <v>1956</v>
      </c>
      <c r="B25" s="2">
        <f>'Table 1'!C22+'Table 5'!B22</f>
        <v>882200</v>
      </c>
      <c r="C25" s="2">
        <f>'Table 1'!I22+'Table 5'!G22</f>
        <v>1248.3857721601426</v>
      </c>
      <c r="D25" s="266">
        <f>B25/'Table 1'!B22</f>
        <v>0.59366366626498246</v>
      </c>
      <c r="E25" s="3">
        <f>((C25*1000000)/B25)/'Table 1'!H22</f>
        <v>1.3272939783956261</v>
      </c>
      <c r="F25" s="266">
        <f>C25/'Table 1'!G22</f>
        <v>0.78796620942578166</v>
      </c>
      <c r="G25" s="2">
        <f>B25+'Table 1'!N22</f>
        <v>887470</v>
      </c>
      <c r="H25" s="266">
        <f>G25/'Table 1'!B22</f>
        <v>0.59721003615980961</v>
      </c>
      <c r="I25" s="3">
        <f>(C25*1000000/G25)/'Table 1'!H22</f>
        <v>1.3194122029371373</v>
      </c>
    </row>
    <row r="26" spans="1:9" ht="15.75" thickBot="1" x14ac:dyDescent="0.3">
      <c r="A26" s="1">
        <v>1957</v>
      </c>
      <c r="B26" s="2">
        <f>'Table 1'!C23+'Table 5'!B23</f>
        <v>899600</v>
      </c>
      <c r="C26" s="2">
        <f>'Table 1'!I23+'Table 5'!G23</f>
        <v>1342.7545800869925</v>
      </c>
      <c r="D26" s="266">
        <f>B26/'Table 1'!B23</f>
        <v>0.59372798649551095</v>
      </c>
      <c r="E26" s="3">
        <f>((C26*1000000)/B26)/'Table 1'!H23</f>
        <v>1.3579208447736919</v>
      </c>
      <c r="F26" s="266">
        <f>C26/'Table 1'!G23</f>
        <v>0.80623560898776725</v>
      </c>
      <c r="G26" s="2">
        <f>B26+'Table 1'!N23</f>
        <v>904754.25</v>
      </c>
      <c r="H26" s="266">
        <f>G26/'Table 1'!B23</f>
        <v>0.59712974558220999</v>
      </c>
      <c r="I26" s="3">
        <f>(C26*1000000/G26)/'Table 1'!H23</f>
        <v>1.3501849722821564</v>
      </c>
    </row>
    <row r="27" spans="1:9" ht="15.75" thickBot="1" x14ac:dyDescent="0.3">
      <c r="A27" s="1">
        <v>1958</v>
      </c>
      <c r="B27" s="2">
        <f>'Table 1'!C24+'Table 5'!B24</f>
        <v>907500</v>
      </c>
      <c r="C27" s="2">
        <f>'Table 1'!I24+'Table 5'!G24</f>
        <v>1468.9147551088743</v>
      </c>
      <c r="D27" s="266">
        <f>B27/'Table 1'!B24</f>
        <v>0.58756467743376628</v>
      </c>
      <c r="E27" s="3">
        <f>((C27*1000000)/B27)/'Table 1'!H24</f>
        <v>1.40502801551324</v>
      </c>
      <c r="F27" s="266">
        <f>C27/'Table 1'!G24</f>
        <v>0.82554483272044166</v>
      </c>
      <c r="G27" s="2">
        <f>B27+'Table 1'!N24</f>
        <v>912450</v>
      </c>
      <c r="H27" s="266">
        <f>G27/'Table 1'!B24</f>
        <v>0.5907695756743141</v>
      </c>
      <c r="I27" s="3">
        <f>(C27*1000000/G27)/'Table 1'!H24</f>
        <v>1.3974058020475262</v>
      </c>
    </row>
    <row r="28" spans="1:9" ht="15.75" thickBot="1" x14ac:dyDescent="0.3">
      <c r="A28" s="1">
        <v>1959</v>
      </c>
      <c r="B28" s="2">
        <f>'Table 1'!C25+'Table 5'!B25</f>
        <v>932200</v>
      </c>
      <c r="C28" s="2">
        <f>'Table 1'!I25+'Table 5'!G25</f>
        <v>1467.5432522824121</v>
      </c>
      <c r="D28" s="266">
        <f>B28/'Table 1'!B25</f>
        <v>0.59480340072294846</v>
      </c>
      <c r="E28" s="3">
        <f>((C28*1000000)/B28)/'Table 1'!H25</f>
        <v>1.3424771138225573</v>
      </c>
      <c r="F28" s="266">
        <f>C28/'Table 1'!G25</f>
        <v>0.79850995269438596</v>
      </c>
      <c r="G28" s="2">
        <f>B28+'Table 1'!N25</f>
        <v>937443</v>
      </c>
      <c r="H28" s="266">
        <f>G28/'Table 1'!B25</f>
        <v>0.59814877106192121</v>
      </c>
      <c r="I28" s="3">
        <f>(C28*1000000/G28)/'Table 1'!H25</f>
        <v>1.3349688093093532</v>
      </c>
    </row>
    <row r="29" spans="1:9" ht="15.75" thickBot="1" x14ac:dyDescent="0.3">
      <c r="A29" s="1">
        <v>1960</v>
      </c>
      <c r="B29" s="2">
        <f>'Table 1'!C26+'Table 5'!B26</f>
        <v>952000</v>
      </c>
      <c r="C29" s="2">
        <f>'Table 1'!I26+'Table 5'!G26</f>
        <v>1552.9407271810192</v>
      </c>
      <c r="D29" s="266">
        <f>B29/'Table 1'!B26</f>
        <v>0.60037607186262654</v>
      </c>
      <c r="E29" s="3">
        <f>((C29*1000000)/B29)/'Table 1'!H26</f>
        <v>1.3074434186196247</v>
      </c>
      <c r="F29" s="266">
        <f>C29/'Table 1'!G26</f>
        <v>0.78495774385349393</v>
      </c>
      <c r="G29" s="2">
        <f>B29+'Table 1'!N26</f>
        <v>957269.25</v>
      </c>
      <c r="H29" s="266">
        <f>G29/'Table 1'!B26</f>
        <v>0.60369910927508674</v>
      </c>
      <c r="I29" s="3">
        <f>(C29*1000000/G29)/'Table 1'!H26</f>
        <v>1.3002466490236499</v>
      </c>
    </row>
    <row r="30" spans="1:9" ht="15.75" thickBot="1" x14ac:dyDescent="0.3">
      <c r="A30" s="1">
        <v>1961</v>
      </c>
      <c r="B30" s="2">
        <f>'Table 1'!C27+'Table 5'!B27</f>
        <v>976700</v>
      </c>
      <c r="C30" s="2">
        <f>'Table 1'!I27+'Table 5'!G27</f>
        <v>1659.4286871511135</v>
      </c>
      <c r="D30" s="266">
        <f>B30/'Table 1'!B27</f>
        <v>0.60636548045578342</v>
      </c>
      <c r="E30" s="3">
        <f>((C30*1000000)/B30)/'Table 1'!H27</f>
        <v>1.2689783677723505</v>
      </c>
      <c r="F30" s="266">
        <f>C30/'Table 1'!G27</f>
        <v>0.76946467766227722</v>
      </c>
      <c r="G30" s="2">
        <f>B30+'Table 1'!N27</f>
        <v>981192.75</v>
      </c>
      <c r="H30" s="266">
        <f>G30/'Table 1'!B27</f>
        <v>0.60915471820772127</v>
      </c>
      <c r="I30" s="3">
        <f>(C30*1000000/G30)/'Table 1'!H27</f>
        <v>1.2631678860277502</v>
      </c>
    </row>
    <row r="31" spans="1:9" ht="15.75" thickBot="1" x14ac:dyDescent="0.3">
      <c r="A31" s="1">
        <v>1962</v>
      </c>
      <c r="B31" s="2">
        <f>'Table 1'!C28+'Table 5'!B28</f>
        <v>993100</v>
      </c>
      <c r="C31" s="2">
        <f>'Table 1'!I28+'Table 5'!G28</f>
        <v>1696.8829267660776</v>
      </c>
      <c r="D31" s="266">
        <f>B31/'Table 1'!B28</f>
        <v>0.60315476789276135</v>
      </c>
      <c r="E31" s="3">
        <f>((C31*1000000)/B31)/'Table 1'!H28</f>
        <v>1.2715429349276957</v>
      </c>
      <c r="F31" s="266">
        <f>C31/'Table 1'!G28</f>
        <v>0.76693718378199482</v>
      </c>
      <c r="G31" s="2">
        <f>B31+'Table 1'!N28</f>
        <v>997574</v>
      </c>
      <c r="H31" s="266">
        <f>G31/'Table 1'!B28</f>
        <v>0.60587203144280888</v>
      </c>
      <c r="I31" s="3">
        <f>(C31*1000000/G31)/'Table 1'!H28</f>
        <v>1.2658402170432415</v>
      </c>
    </row>
    <row r="32" spans="1:9" ht="15.75" thickBot="1" x14ac:dyDescent="0.3">
      <c r="A32" s="1">
        <v>1963</v>
      </c>
      <c r="B32" s="2">
        <f>'Table 1'!C29+'Table 5'!B29</f>
        <v>1012200</v>
      </c>
      <c r="C32" s="2">
        <f>'Table 1'!I29+'Table 5'!G29</f>
        <v>1825.2248019564754</v>
      </c>
      <c r="D32" s="266">
        <f>B32/'Table 1'!B29</f>
        <v>0.60178754435666104</v>
      </c>
      <c r="E32" s="3">
        <f>((C32*1000000)/B32)/'Table 1'!H29</f>
        <v>1.2605550112143962</v>
      </c>
      <c r="F32" s="266">
        <f>C32/'Table 1'!G29</f>
        <v>0.75858630472519484</v>
      </c>
      <c r="G32" s="2">
        <f>B32+'Table 1'!N29</f>
        <v>1017360.75</v>
      </c>
      <c r="H32" s="266">
        <f>G32/'Table 1'!B29</f>
        <v>0.60485578686756669</v>
      </c>
      <c r="I32" s="3">
        <f>(C32*1000000/G32)/'Table 1'!H29</f>
        <v>1.2541606134807264</v>
      </c>
    </row>
    <row r="33" spans="1:9" ht="15.75" thickBot="1" x14ac:dyDescent="0.3">
      <c r="A33" s="1">
        <v>1964</v>
      </c>
      <c r="B33" s="2">
        <f>'Table 1'!C30+'Table 5'!B30</f>
        <v>1048300</v>
      </c>
      <c r="C33" s="2">
        <f>'Table 1'!I30+'Table 5'!G30</f>
        <v>1980.057186522989</v>
      </c>
      <c r="D33" s="266">
        <f>B33/'Table 1'!B30</f>
        <v>0.60968100974943162</v>
      </c>
      <c r="E33" s="3">
        <f>((C33*1000000)/B33)/'Table 1'!H30</f>
        <v>1.2349902207501859</v>
      </c>
      <c r="F33" s="266">
        <f>C33/'Table 1'!G30</f>
        <v>0.75295008481764669</v>
      </c>
      <c r="G33" s="2">
        <f>B33+'Table 1'!N30</f>
        <v>1053352</v>
      </c>
      <c r="H33" s="266">
        <f>G33/'Table 1'!B30</f>
        <v>0.61261920345472032</v>
      </c>
      <c r="I33" s="3">
        <f>(C33*1000000/G33)/'Table 1'!H30</f>
        <v>1.2290670624942277</v>
      </c>
    </row>
    <row r="34" spans="1:9" ht="15.75" thickBot="1" x14ac:dyDescent="0.3">
      <c r="A34" s="1">
        <v>1965</v>
      </c>
      <c r="B34" s="2">
        <f>'Table 1'!C31+'Table 5'!B31</f>
        <v>1084000</v>
      </c>
      <c r="C34" s="2">
        <f>'Table 1'!I31+'Table 5'!G31</f>
        <v>2159.505895446433</v>
      </c>
      <c r="D34" s="266">
        <f>B34/'Table 1'!B31</f>
        <v>0.61807086826751034</v>
      </c>
      <c r="E34" s="3">
        <f>((C34*1000000)/B34)/'Table 1'!H31</f>
        <v>1.2105796464246201</v>
      </c>
      <c r="F34" s="266">
        <f>C34/'Table 1'!G31</f>
        <v>0.74822401317264076</v>
      </c>
      <c r="G34" s="2">
        <f>B34+'Table 1'!N31</f>
        <v>1089247.5</v>
      </c>
      <c r="H34" s="266">
        <f>G34/'Table 1'!B31</f>
        <v>0.62106286723543824</v>
      </c>
      <c r="I34" s="3">
        <f>(C34*1000000/G34)/'Table 1'!H31</f>
        <v>1.2047476232208827</v>
      </c>
    </row>
    <row r="35" spans="1:9" ht="15.75" thickBot="1" x14ac:dyDescent="0.3">
      <c r="A35" s="1">
        <v>1966</v>
      </c>
      <c r="B35" s="2">
        <f>'Table 1'!C32+'Table 5'!B32</f>
        <v>1130000</v>
      </c>
      <c r="C35" s="2">
        <f>'Table 1'!I32+'Table 5'!G32</f>
        <v>2351.1234559769955</v>
      </c>
      <c r="D35" s="266">
        <f>B35/'Table 1'!B32</f>
        <v>0.63127560724388088</v>
      </c>
      <c r="E35" s="3">
        <f>((C35*1000000)/B35)/'Table 1'!H32</f>
        <v>1.1987628713194238</v>
      </c>
      <c r="F35" s="266">
        <f>C35/'Table 1'!G32</f>
        <v>0.7567497595335877</v>
      </c>
      <c r="G35" s="2">
        <f>B35+'Table 1'!N32</f>
        <v>1135464</v>
      </c>
      <c r="H35" s="266">
        <f>G35/'Table 1'!B32</f>
        <v>0.63432807619784604</v>
      </c>
      <c r="I35" s="3">
        <f>(C35*1000000/G35)/'Table 1'!H32</f>
        <v>1.1929942689428719</v>
      </c>
    </row>
    <row r="36" spans="1:9" ht="15.75" thickBot="1" x14ac:dyDescent="0.3">
      <c r="A36" s="1">
        <v>1967</v>
      </c>
      <c r="B36" s="2">
        <f>'Table 1'!C33+'Table 5'!B33</f>
        <v>1150100</v>
      </c>
      <c r="C36" s="2">
        <f>'Table 1'!I33+'Table 5'!G33</f>
        <v>2462.949075747109</v>
      </c>
      <c r="D36" s="266">
        <f>B36/'Table 1'!B33</f>
        <v>0.63059051561493451</v>
      </c>
      <c r="E36" s="3">
        <f>((C36*1000000)/B36)/'Table 1'!H33</f>
        <v>1.2271128946146603</v>
      </c>
      <c r="F36" s="266">
        <f>C36/'Table 1'!G33</f>
        <v>0.77380575293279363</v>
      </c>
      <c r="G36" s="2">
        <f>B36+'Table 1'!N33</f>
        <v>1156047.25</v>
      </c>
      <c r="H36" s="266">
        <f>G36/'Table 1'!B33</f>
        <v>0.63385134462457793</v>
      </c>
      <c r="I36" s="3">
        <f>(C36*1000000/G36)/'Table 1'!H33</f>
        <v>1.2208000495622657</v>
      </c>
    </row>
    <row r="37" spans="1:9" ht="15.75" thickBot="1" x14ac:dyDescent="0.3">
      <c r="A37" s="1">
        <v>1968</v>
      </c>
      <c r="B37" s="2">
        <f>'Table 1'!C34+'Table 5'!B34</f>
        <v>1134800</v>
      </c>
      <c r="C37" s="2">
        <f>'Table 1'!I34+'Table 5'!G34</f>
        <v>2550.2315462183969</v>
      </c>
      <c r="D37" s="266">
        <f>B37/'Table 1'!B34</f>
        <v>0.615625925778433</v>
      </c>
      <c r="E37" s="3">
        <f>((C37*1000000)/B37)/'Table 1'!H34</f>
        <v>1.2574285282173614</v>
      </c>
      <c r="F37" s="266">
        <f>C37/'Table 1'!G34</f>
        <v>0.77410560178402565</v>
      </c>
      <c r="G37" s="2">
        <f>B37+'Table 1'!N34</f>
        <v>1146209</v>
      </c>
      <c r="H37" s="266">
        <f>G37/'Table 1'!B34</f>
        <v>0.62181527737096565</v>
      </c>
      <c r="I37" s="3">
        <f>(C37*1000000/G37)/'Table 1'!H34</f>
        <v>1.2449124843907715</v>
      </c>
    </row>
    <row r="38" spans="1:9" ht="15.75" thickBot="1" x14ac:dyDescent="0.3">
      <c r="A38" s="1">
        <v>1969</v>
      </c>
      <c r="B38" s="2">
        <f>'Table 1'!C35+'Table 5'!B35</f>
        <v>1164400</v>
      </c>
      <c r="C38" s="2">
        <f>'Table 1'!I35+'Table 5'!G35</f>
        <v>2654.8090773151889</v>
      </c>
      <c r="D38" s="266">
        <f>B38/'Table 1'!B35</f>
        <v>0.62444959990817128</v>
      </c>
      <c r="E38" s="3">
        <f>((C38*1000000)/B38)/'Table 1'!H35</f>
        <v>1.2253324530571588</v>
      </c>
      <c r="F38" s="266">
        <f>C38/'Table 1'!G35</f>
        <v>0.76515836006604065</v>
      </c>
      <c r="G38" s="2">
        <f>B38+'Table 1'!N35</f>
        <v>1176434.5</v>
      </c>
      <c r="H38" s="266">
        <f>G38/'Table 1'!B35</f>
        <v>0.63090351498039288</v>
      </c>
      <c r="I38" s="3">
        <f>(C38*1000000/G38)/'Table 1'!H35</f>
        <v>1.2127977446596094</v>
      </c>
    </row>
    <row r="39" spans="1:9" ht="15.75" thickBot="1" x14ac:dyDescent="0.3">
      <c r="A39" s="1">
        <v>1970</v>
      </c>
      <c r="B39" s="2">
        <f>'Table 1'!C36+'Table 5'!B36</f>
        <v>1216900</v>
      </c>
      <c r="C39" s="2">
        <f>'Table 1'!I36+'Table 5'!G36</f>
        <v>2945.4604935003081</v>
      </c>
      <c r="D39" s="266">
        <f>B39/'Table 1'!B36</f>
        <v>0.64102383503894944</v>
      </c>
      <c r="E39" s="3">
        <f>((C39*1000000)/B39)/'Table 1'!H36</f>
        <v>1.190832234932983</v>
      </c>
      <c r="F39" s="266">
        <f>C39/'Table 1'!G36</f>
        <v>0.76335184612474394</v>
      </c>
      <c r="G39" s="2">
        <f>B39+'Table 1'!N36</f>
        <v>1226171.5</v>
      </c>
      <c r="H39" s="266">
        <f>G39/'Table 1'!B36</f>
        <v>0.6459077634525936</v>
      </c>
      <c r="I39" s="3">
        <f>(C39*1000000/G39)/'Table 1'!H36</f>
        <v>1.1818279471427506</v>
      </c>
    </row>
    <row r="40" spans="1:9" ht="15.75" thickBot="1" x14ac:dyDescent="0.3">
      <c r="A40" s="1">
        <v>1971</v>
      </c>
      <c r="B40" s="2">
        <f>'Table 1'!C37+'Table 5'!B37</f>
        <v>1252400</v>
      </c>
      <c r="C40" s="2">
        <f>'Table 1'!I37+'Table 5'!G37</f>
        <v>3496.3506108093297</v>
      </c>
      <c r="D40" s="266">
        <f>B40/'Table 1'!B37</f>
        <v>0.64708542291940629</v>
      </c>
      <c r="E40" s="3">
        <f>((C40*1000000)/B40)/'Table 1'!H37</f>
        <v>1.2292234918286884</v>
      </c>
      <c r="F40" s="266">
        <f>C40/'Table 1'!G37</f>
        <v>0.79541260307243633</v>
      </c>
      <c r="G40" s="2">
        <f>B40+'Table 1'!N37</f>
        <v>1261947.5</v>
      </c>
      <c r="H40" s="266">
        <f>G40/'Table 1'!B37</f>
        <v>0.65201839008271112</v>
      </c>
      <c r="I40" s="3">
        <f>(C40*1000000/G40)/'Table 1'!H37</f>
        <v>1.2199235714372028</v>
      </c>
    </row>
    <row r="41" spans="1:9" ht="15.75" thickBot="1" x14ac:dyDescent="0.3">
      <c r="A41" s="1">
        <v>1972</v>
      </c>
      <c r="B41" s="2">
        <f>'Table 1'!C38+'Table 5'!B38</f>
        <v>1269700</v>
      </c>
      <c r="C41" s="2">
        <f>'Table 1'!I38+'Table 5'!G38</f>
        <v>4077.2331064788809</v>
      </c>
      <c r="D41" s="266">
        <f>B41/'Table 1'!B38</f>
        <v>0.64201853100162132</v>
      </c>
      <c r="E41" s="3">
        <f>((C41*1000000)/B41)/'Table 1'!H38</f>
        <v>1.1912675062359712</v>
      </c>
      <c r="F41" s="266">
        <f>C41/'Table 1'!G38</f>
        <v>0.76481581438358304</v>
      </c>
      <c r="G41" s="2">
        <f>B41+'Table 1'!N38</f>
        <v>1283177.75</v>
      </c>
      <c r="H41" s="266">
        <f>G41/'Table 1'!B38</f>
        <v>0.64883349930610834</v>
      </c>
      <c r="I41" s="3">
        <f>(C41*1000000/G41)/'Table 1'!H38</f>
        <v>1.1787551277816442</v>
      </c>
    </row>
    <row r="42" spans="1:9" ht="15.75" thickBot="1" x14ac:dyDescent="0.3">
      <c r="A42" s="1">
        <v>1973</v>
      </c>
      <c r="B42" s="2">
        <f>'Table 1'!C39+'Table 5'!B39</f>
        <v>1314500</v>
      </c>
      <c r="C42" s="2">
        <f>'Table 1'!I39+'Table 5'!G39</f>
        <v>4691.9419399354792</v>
      </c>
      <c r="D42" s="266">
        <f>B42/'Table 1'!B39</f>
        <v>0.64739662073826587</v>
      </c>
      <c r="E42" s="3">
        <f>((C42*1000000)/B42)/'Table 1'!H39</f>
        <v>1.17920590489703</v>
      </c>
      <c r="F42" s="266">
        <f>C42/'Table 1'!G39</f>
        <v>0.76341391798494618</v>
      </c>
      <c r="G42" s="2">
        <f>B42+'Table 1'!N39</f>
        <v>1330255.25</v>
      </c>
      <c r="H42" s="266">
        <f>G42/'Table 1'!B39</f>
        <v>0.65515614573551695</v>
      </c>
      <c r="I42" s="3">
        <f>(C42*1000000/G42)/'Table 1'!H39</f>
        <v>1.165239650049978</v>
      </c>
    </row>
    <row r="43" spans="1:9" ht="15.75" thickBot="1" x14ac:dyDescent="0.3">
      <c r="A43" s="1">
        <v>1974</v>
      </c>
      <c r="B43" s="2">
        <f>'Table 1'!C40+'Table 5'!B40</f>
        <v>1384100</v>
      </c>
      <c r="C43" s="2">
        <f>'Table 1'!I40+'Table 5'!G40</f>
        <v>5465.5543042994213</v>
      </c>
      <c r="D43" s="266">
        <f>B43/'Table 1'!B40</f>
        <v>0.66274817035448741</v>
      </c>
      <c r="E43" s="3">
        <f>((C43*1000000)/B43)/'Table 1'!H40</f>
        <v>1.1403213583260177</v>
      </c>
      <c r="F43" s="266">
        <f>C43/'Table 1'!G40</f>
        <v>0.75574589384671198</v>
      </c>
      <c r="G43" s="2">
        <f>B43+'Table 1'!N40</f>
        <v>1397709</v>
      </c>
      <c r="H43" s="266">
        <f>G43/'Table 1'!B40</f>
        <v>0.66926456357055142</v>
      </c>
      <c r="I43" s="3">
        <f>(C43*1000000/G43)/'Table 1'!H40</f>
        <v>1.1292184510932111</v>
      </c>
    </row>
    <row r="44" spans="1:9" ht="15.75" thickBot="1" x14ac:dyDescent="0.3">
      <c r="A44" s="1">
        <v>1975</v>
      </c>
      <c r="B44" s="2">
        <f>'Table 1'!C41+'Table 5'!B41</f>
        <v>1412400</v>
      </c>
      <c r="C44" s="2">
        <f>'Table 1'!I41+'Table 5'!G41</f>
        <v>6274.0148884928803</v>
      </c>
      <c r="D44" s="266">
        <f>B44/'Table 1'!B41</f>
        <v>0.65873830620609319</v>
      </c>
      <c r="E44" s="3">
        <f>((C44*1000000)/B44)/'Table 1'!H41</f>
        <v>1.2126674743057504</v>
      </c>
      <c r="F44" s="266">
        <f>C44/'Table 1'!G41</f>
        <v>0.79883051801539096</v>
      </c>
      <c r="G44" s="2">
        <f>B44+'Table 1'!N41</f>
        <v>1426391.5</v>
      </c>
      <c r="H44" s="266">
        <f>G44/'Table 1'!B41</f>
        <v>0.66526389174226042</v>
      </c>
      <c r="I44" s="3">
        <f>(C44*1000000/G44)/'Table 1'!H41</f>
        <v>1.2007723971360189</v>
      </c>
    </row>
    <row r="45" spans="1:9" ht="15.75" thickBot="1" x14ac:dyDescent="0.3">
      <c r="A45" s="1">
        <v>1976</v>
      </c>
      <c r="B45" s="2">
        <f>'Table 1'!C42+'Table 5'!B42</f>
        <v>1437100</v>
      </c>
      <c r="C45" s="2">
        <f>'Table 1'!I42+'Table 5'!G42</f>
        <v>7536.0381182316396</v>
      </c>
      <c r="D45" s="266">
        <f>B45/'Table 1'!B42</f>
        <v>0.65981014178893638</v>
      </c>
      <c r="E45" s="3">
        <f>((C45*1000000)/B45)/'Table 1'!H42</f>
        <v>1.3448163351211218</v>
      </c>
      <c r="F45" s="266">
        <f>C45/'Table 1'!G42</f>
        <v>0.88732345675634516</v>
      </c>
      <c r="G45" s="2">
        <f>B45+'Table 1'!N42</f>
        <v>1453101.5</v>
      </c>
      <c r="H45" s="266">
        <f>G45/'Table 1'!B42</f>
        <v>0.6671568483395145</v>
      </c>
      <c r="I45" s="3">
        <f>(C45*1000000/G45)/'Table 1'!H42</f>
        <v>1.3300072673537011</v>
      </c>
    </row>
    <row r="46" spans="1:9" ht="15.75" thickBot="1" x14ac:dyDescent="0.3">
      <c r="A46" s="1">
        <v>1977</v>
      </c>
      <c r="B46" s="2">
        <f>'Table 1'!C43+'Table 5'!B43</f>
        <v>1455100</v>
      </c>
      <c r="C46" s="2">
        <f>'Table 1'!I43+'Table 5'!G43</f>
        <v>8567.3056693199542</v>
      </c>
      <c r="D46" s="266">
        <f>B46/'Table 1'!B43</f>
        <v>0.66013900272177151</v>
      </c>
      <c r="E46" s="3">
        <f>((C46*1000000)/B46)/'Table 1'!H43</f>
        <v>1.2633147921484695</v>
      </c>
      <c r="F46" s="266">
        <f>C46/'Table 1'!G43</f>
        <v>0.83396336701255269</v>
      </c>
      <c r="G46" s="2">
        <f>B46+'Table 1'!N43</f>
        <v>1468264.25</v>
      </c>
      <c r="H46" s="266">
        <f>G46/'Table 1'!B43</f>
        <v>0.66611126226859307</v>
      </c>
      <c r="I46" s="3">
        <f>(C46*1000000/G46)/'Table 1'!H43</f>
        <v>1.2519880900561584</v>
      </c>
    </row>
    <row r="47" spans="1:9" ht="15.75" thickBot="1" x14ac:dyDescent="0.3">
      <c r="A47" s="1">
        <v>1978</v>
      </c>
      <c r="B47" s="2">
        <f>'Table 1'!C44+'Table 5'!B44</f>
        <v>1454900</v>
      </c>
      <c r="C47" s="2">
        <f>'Table 1'!I44+'Table 5'!G44</f>
        <v>9589.7205370167521</v>
      </c>
      <c r="D47" s="266">
        <f>B47/'Table 1'!B44</f>
        <v>0.65338013826186059</v>
      </c>
      <c r="E47" s="3">
        <f>((C47*1000000)/B47)/'Table 1'!H44</f>
        <v>1.2997779143937336</v>
      </c>
      <c r="F47" s="266">
        <f>C47/'Table 1'!G44</f>
        <v>0.84924907341629052</v>
      </c>
      <c r="G47" s="2">
        <f>B47+'Table 1'!N44</f>
        <v>1469635.25</v>
      </c>
      <c r="H47" s="266">
        <f>G47/'Table 1'!B44</f>
        <v>0.65999758254141461</v>
      </c>
      <c r="I47" s="3">
        <f>(C47*1000000/G47)/'Table 1'!H44</f>
        <v>1.2867457334406227</v>
      </c>
    </row>
    <row r="48" spans="1:9" ht="15.75" thickBot="1" x14ac:dyDescent="0.3">
      <c r="A48" s="1">
        <v>1979</v>
      </c>
      <c r="B48" s="2">
        <f>'Table 1'!C45+'Table 5'!B45</f>
        <v>1480300</v>
      </c>
      <c r="C48" s="2">
        <f>'Table 1'!I45+'Table 5'!G45</f>
        <v>11059.729561871078</v>
      </c>
      <c r="D48" s="266">
        <f>B48/'Table 1'!B45</f>
        <v>0.65985901663228597</v>
      </c>
      <c r="E48" s="3">
        <f>((C48*1000000)/B48)/'Table 1'!H45</f>
        <v>1.2911752781253472</v>
      </c>
      <c r="F48" s="266">
        <f>C48/'Table 1'!G45</f>
        <v>0.85199364932370991</v>
      </c>
      <c r="G48" s="2">
        <f>B48+'Table 1'!N45</f>
        <v>1502224.5</v>
      </c>
      <c r="H48" s="266">
        <f>G48/'Table 1'!B45</f>
        <v>0.66963208898934501</v>
      </c>
      <c r="I48" s="3">
        <f>(C48*1000000/G48)/'Table 1'!H45</f>
        <v>1.2723309759686061</v>
      </c>
    </row>
    <row r="49" spans="1:9" ht="15.75" thickBot="1" x14ac:dyDescent="0.3">
      <c r="A49" s="1">
        <v>1980</v>
      </c>
      <c r="B49" s="2">
        <f>'Table 1'!C46+'Table 5'!B46</f>
        <v>1506500</v>
      </c>
      <c r="C49" s="2">
        <f>'Table 1'!I46+'Table 5'!G46</f>
        <v>13160.022582705255</v>
      </c>
      <c r="D49" s="266">
        <f>B49/'Table 1'!B46</f>
        <v>0.66378793918904744</v>
      </c>
      <c r="E49" s="3">
        <f>((C49*1000000)/B49)/'Table 1'!H46</f>
        <v>1.3125218674695605</v>
      </c>
      <c r="F49" s="266">
        <f>C49/'Table 1'!G46</f>
        <v>0.87123618554817972</v>
      </c>
      <c r="G49" s="2">
        <f>B49+'Table 1'!N46</f>
        <v>1526668.25</v>
      </c>
      <c r="H49" s="266">
        <f>G49/'Table 1'!B46</f>
        <v>0.67267439196339163</v>
      </c>
      <c r="I49" s="3">
        <f>(C49*1000000/G49)/'Table 1'!H46</f>
        <v>1.2951826261814858</v>
      </c>
    </row>
    <row r="50" spans="1:9" ht="15.75" thickBot="1" x14ac:dyDescent="0.3">
      <c r="A50" s="1">
        <v>1981</v>
      </c>
      <c r="B50" s="2">
        <f>'Table 1'!C47+'Table 5'!B47</f>
        <v>1504500</v>
      </c>
      <c r="C50" s="2">
        <f>'Table 1'!I47+'Table 5'!G47</f>
        <v>15274.012243596138</v>
      </c>
      <c r="D50" s="266">
        <f>B50/'Table 1'!B47</f>
        <v>0.6553465096819725</v>
      </c>
      <c r="E50" s="3">
        <f>((C50*1000000)/B50)/'Table 1'!H47</f>
        <v>1.3152806352545754</v>
      </c>
      <c r="F50" s="266">
        <f>C50/'Table 1'!G47</f>
        <v>0.86196457356637346</v>
      </c>
      <c r="G50" s="2">
        <f>B50+'Table 1'!N47</f>
        <v>1536786.75</v>
      </c>
      <c r="H50" s="266">
        <f>G50/'Table 1'!B47</f>
        <v>0.66941032418610968</v>
      </c>
      <c r="I50" s="3">
        <f>(C50*1000000/G50)/'Table 1'!H47</f>
        <v>1.2876475644656025</v>
      </c>
    </row>
    <row r="51" spans="1:9" ht="15.75" thickBot="1" x14ac:dyDescent="0.3">
      <c r="A51" s="1">
        <v>1982</v>
      </c>
      <c r="B51" s="2">
        <f>'Table 1'!C48+'Table 5'!B48</f>
        <v>1520800</v>
      </c>
      <c r="C51" s="2">
        <f>'Table 1'!I48+'Table 5'!G48</f>
        <v>18291.183839469053</v>
      </c>
      <c r="D51" s="266">
        <f>B51/'Table 1'!B48</f>
        <v>0.65253565992478102</v>
      </c>
      <c r="E51" s="3">
        <f>((C51*1000000)/B51)/'Table 1'!H48</f>
        <v>1.2887785622745913</v>
      </c>
      <c r="F51" s="266">
        <f>C51/'Table 1'!G48</f>
        <v>0.8409739696307611</v>
      </c>
      <c r="G51" s="2">
        <f>B51+'Table 1'!N48</f>
        <v>1559971</v>
      </c>
      <c r="H51" s="266">
        <f>G51/'Table 1'!B48</f>
        <v>0.66934291553690195</v>
      </c>
      <c r="I51" s="3">
        <f>(C51*1000000/G51)/'Table 1'!H48</f>
        <v>1.2564172266710076</v>
      </c>
    </row>
    <row r="52" spans="1:9" ht="15.75" thickBot="1" x14ac:dyDescent="0.3">
      <c r="A52" s="1">
        <v>1983</v>
      </c>
      <c r="B52" s="2">
        <f>'Table 1'!C49+'Table 5'!B49</f>
        <v>1515700</v>
      </c>
      <c r="C52" s="2">
        <f>'Table 1'!I49+'Table 5'!G49</f>
        <v>19900.524345602185</v>
      </c>
      <c r="D52" s="266">
        <f>B52/'Table 1'!B49</f>
        <v>0.63692748523876941</v>
      </c>
      <c r="E52" s="3">
        <f>((C52*1000000)/B52)/'Table 1'!H49</f>
        <v>1.2826704030762071</v>
      </c>
      <c r="F52" s="266">
        <f>C52/'Table 1'!G49</f>
        <v>0.81696803422152742</v>
      </c>
      <c r="G52" s="2">
        <f>B52+'Table 1'!N49</f>
        <v>1567094.25</v>
      </c>
      <c r="H52" s="266">
        <f>G52/'Table 1'!B49</f>
        <v>0.65852437803301145</v>
      </c>
      <c r="I52" s="3">
        <f>(C52*1000000/G52)/'Table 1'!H49</f>
        <v>1.2406040861566603</v>
      </c>
    </row>
    <row r="53" spans="1:9" ht="15.75" thickBot="1" x14ac:dyDescent="0.3">
      <c r="A53" s="1">
        <v>1984</v>
      </c>
      <c r="B53" s="2">
        <f>'Table 1'!C50+'Table 5'!B50</f>
        <v>1537600</v>
      </c>
      <c r="C53" s="2">
        <f>'Table 1'!I50+'Table 5'!G50</f>
        <v>20373.456703548974</v>
      </c>
      <c r="D53" s="266">
        <f>B53/'Table 1'!B50</f>
        <v>0.63594670902403538</v>
      </c>
      <c r="E53" s="3">
        <f>((C53*1000000)/B53)/'Table 1'!H50</f>
        <v>1.183771988102023</v>
      </c>
      <c r="F53" s="266">
        <f>C53/'Table 1'!G50</f>
        <v>0.75281590006832111</v>
      </c>
      <c r="G53" s="2">
        <f>B53+'Table 1'!N50</f>
        <v>1611837.75</v>
      </c>
      <c r="H53" s="266">
        <f>G53/'Table 1'!B50</f>
        <v>0.66665121786758963</v>
      </c>
      <c r="I53" s="3">
        <f>(C53*1000000/G53)/'Table 1'!H50</f>
        <v>1.1292500184374454</v>
      </c>
    </row>
    <row r="54" spans="1:9" ht="15.75" thickBot="1" x14ac:dyDescent="0.3">
      <c r="A54" s="1">
        <v>1985</v>
      </c>
      <c r="B54" s="2">
        <f>'Table 1'!C51+'Table 5'!B51</f>
        <v>1603600</v>
      </c>
      <c r="C54" s="2">
        <f>'Table 1'!I51+'Table 5'!G51</f>
        <v>22569.055934240056</v>
      </c>
      <c r="D54" s="266">
        <f>B54/'Table 1'!B51</f>
        <v>0.65539885619046645</v>
      </c>
      <c r="E54" s="3">
        <f>((C54*1000000)/B54)/'Table 1'!H51</f>
        <v>1.1453718510723971</v>
      </c>
      <c r="F54" s="266">
        <f>C54/'Table 1'!G51</f>
        <v>0.75067540110560638</v>
      </c>
      <c r="G54" s="2">
        <f>B54+'Table 1'!N51</f>
        <v>1667683</v>
      </c>
      <c r="H54" s="266">
        <f>G54/'Table 1'!B51</f>
        <v>0.68158987945141281</v>
      </c>
      <c r="I54" s="3">
        <f>(C54*1000000/G54)/'Table 1'!H51</f>
        <v>1.1013593712832093</v>
      </c>
    </row>
    <row r="55" spans="1:9" ht="15.75" thickBot="1" x14ac:dyDescent="0.3">
      <c r="A55" s="1">
        <v>1986</v>
      </c>
      <c r="B55" s="2">
        <f>'Table 1'!C52+'Table 5'!B52</f>
        <v>1626000</v>
      </c>
      <c r="C55" s="2">
        <f>'Table 1'!I52+'Table 5'!G52</f>
        <v>26307.715335834768</v>
      </c>
      <c r="D55" s="266">
        <f>B55/'Table 1'!B52</f>
        <v>0.6594678161824119</v>
      </c>
      <c r="E55" s="3">
        <f>((C55*1000000)/B55)/'Table 1'!H52</f>
        <v>1.174478640602739</v>
      </c>
      <c r="F55" s="266">
        <f>C55/'Table 1'!G52</f>
        <v>0.77453086427117612</v>
      </c>
      <c r="G55" s="2">
        <f>B55+'Table 1'!N52</f>
        <v>1687725</v>
      </c>
      <c r="H55" s="266">
        <f>G55/'Table 1'!B52</f>
        <v>0.68450204186129215</v>
      </c>
      <c r="I55" s="3">
        <f>(C55*1000000/G55)/'Table 1'!H52</f>
        <v>1.1315245490942267</v>
      </c>
    </row>
    <row r="56" spans="1:9" ht="15.75" thickBot="1" x14ac:dyDescent="0.3">
      <c r="A56" s="1">
        <v>1987</v>
      </c>
      <c r="B56" s="2">
        <f>'Table 1'!C53+'Table 5'!B53</f>
        <v>1619200</v>
      </c>
      <c r="C56" s="2">
        <f>'Table 1'!I53+'Table 5'!G53</f>
        <v>30982.308146131156</v>
      </c>
      <c r="D56" s="266">
        <f>B56/'Table 1'!B53</f>
        <v>0.64731503290665326</v>
      </c>
      <c r="E56" s="3">
        <f>((C56*1000000)/B56)/'Table 1'!H53</f>
        <v>1.1827319660592361</v>
      </c>
      <c r="F56" s="266">
        <f>C56/'Table 1'!G53</f>
        <v>0.76560018152938514</v>
      </c>
      <c r="G56" s="2">
        <f>B56+'Table 1'!N53</f>
        <v>1689300</v>
      </c>
      <c r="H56" s="266">
        <f>G56/'Table 1'!B53</f>
        <v>0.67533923239205118</v>
      </c>
      <c r="I56" s="3">
        <f>(C56*1000000/G56)/'Table 1'!H53</f>
        <v>1.1336527552495799</v>
      </c>
    </row>
    <row r="57" spans="1:9" ht="15.75" thickBot="1" x14ac:dyDescent="0.3">
      <c r="A57" s="1">
        <v>1988</v>
      </c>
      <c r="B57" s="2">
        <f>'Table 1'!C54+'Table 5'!B54</f>
        <v>1616100</v>
      </c>
      <c r="C57" s="2">
        <f>'Table 1'!I54+'Table 5'!G54</f>
        <v>35327.939079851931</v>
      </c>
      <c r="D57" s="266">
        <f>B57/'Table 1'!B54</f>
        <v>0.63988094881478508</v>
      </c>
      <c r="E57" s="3">
        <f>((C57*1000000)/B57)/'Table 1'!H54</f>
        <v>1.2456045228250388</v>
      </c>
      <c r="F57" s="266">
        <f>C57/'Table 1'!G54</f>
        <v>0.79703860391327341</v>
      </c>
      <c r="G57" s="2">
        <f>B57+'Table 1'!N54</f>
        <v>1691200</v>
      </c>
      <c r="H57" s="266">
        <f>G57/'Table 1'!B54</f>
        <v>0.66961615038398892</v>
      </c>
      <c r="I57" s="3">
        <f>(C57*1000000/G57)/'Table 1'!H54</f>
        <v>1.190291786505171</v>
      </c>
    </row>
    <row r="58" spans="1:9" ht="15.75" thickBot="1" x14ac:dyDescent="0.3">
      <c r="A58" s="1">
        <v>1989</v>
      </c>
      <c r="B58" s="2">
        <f>'Table 1'!C55+'Table 5'!B55</f>
        <v>1555700</v>
      </c>
      <c r="C58" s="2">
        <f>'Table 1'!I55+'Table 5'!G55</f>
        <v>37138.322293623329</v>
      </c>
      <c r="D58" s="266">
        <f>B58/'Table 1'!B55</f>
        <v>0.61154734174877978</v>
      </c>
      <c r="E58" s="3">
        <f>((C58*1000000)/B58)/'Table 1'!H55</f>
        <v>1.2734000882501675</v>
      </c>
      <c r="F58" s="266">
        <f>C58/'Table 1'!G55</f>
        <v>0.77874443895205137</v>
      </c>
      <c r="G58" s="2">
        <f>B58+'Table 1'!N55</f>
        <v>1660700</v>
      </c>
      <c r="H58" s="266">
        <f>G58/'Table 1'!B55</f>
        <v>0.65282295458134509</v>
      </c>
      <c r="I58" s="3">
        <f>(C58*1000000/G58)/'Table 1'!H55</f>
        <v>1.1928876481548656</v>
      </c>
    </row>
    <row r="59" spans="1:9" ht="15.75" thickBot="1" x14ac:dyDescent="0.3">
      <c r="A59" s="1">
        <v>1990</v>
      </c>
      <c r="B59" s="2">
        <f>'Table 1'!C56+'Table 5'!B56</f>
        <v>1523300</v>
      </c>
      <c r="C59" s="2">
        <f>'Table 1'!I56+'Table 5'!G56</f>
        <v>38671.65964226229</v>
      </c>
      <c r="D59" s="266">
        <f>B59/'Table 1'!B56</f>
        <v>0.59168371701119005</v>
      </c>
      <c r="E59" s="3">
        <f>((C59*1000000)/B59)/'Table 1'!H56</f>
        <v>1.3235322189400605</v>
      </c>
      <c r="F59" s="266">
        <f>C59/'Table 1'!G56</f>
        <v>0.78311246288652325</v>
      </c>
      <c r="G59" s="2">
        <f>B59+'Table 1'!N56</f>
        <v>1643800</v>
      </c>
      <c r="H59" s="266">
        <f>G59/'Table 1'!B56</f>
        <v>0.63848860633033167</v>
      </c>
      <c r="I59" s="3">
        <f>(C59*1000000/G59)/'Table 1'!H56</f>
        <v>1.2265096904193906</v>
      </c>
    </row>
    <row r="60" spans="1:9" ht="15.75" thickBot="1" x14ac:dyDescent="0.3">
      <c r="A60" s="1">
        <v>1991</v>
      </c>
      <c r="B60" s="2">
        <f>'Table 1'!C57+'Table 5'!B57</f>
        <v>1531000</v>
      </c>
      <c r="C60" s="2">
        <f>'Table 1'!I57+'Table 5'!G57</f>
        <v>38410.306515301083</v>
      </c>
      <c r="D60" s="266">
        <f>B60/'Table 1'!B57</f>
        <v>0.58632536212570707</v>
      </c>
      <c r="E60" s="3">
        <f>((C60*1000000)/B60)/'Table 1'!H57</f>
        <v>1.316814914940351</v>
      </c>
      <c r="F60" s="266">
        <f>C60/'Table 1'!G57</f>
        <v>0.77208198185493337</v>
      </c>
      <c r="G60" s="2">
        <f>B60+'Table 1'!N57</f>
        <v>1676100</v>
      </c>
      <c r="H60" s="266">
        <f>G60/'Table 1'!B57</f>
        <v>0.6418941472625066</v>
      </c>
      <c r="I60" s="3">
        <f>(C60*1000000/G60)/'Table 1'!H57</f>
        <v>1.2028182296841941</v>
      </c>
    </row>
    <row r="61" spans="1:9" ht="15.75" thickBot="1" x14ac:dyDescent="0.3">
      <c r="A61" s="1">
        <v>1992</v>
      </c>
      <c r="B61" s="2">
        <f>'Table 1'!C58+'Table 5'!B58</f>
        <v>1506500</v>
      </c>
      <c r="C61" s="2">
        <f>'Table 1'!I58+'Table 5'!G58</f>
        <v>38754.175570300773</v>
      </c>
      <c r="D61" s="266">
        <f>B61/'Table 1'!B58</f>
        <v>0.57001778349540277</v>
      </c>
      <c r="E61" s="3">
        <f>((C61*1000000)/B61)/'Table 1'!H58</f>
        <v>1.3821720414617011</v>
      </c>
      <c r="F61" s="266">
        <f>C61/'Table 1'!G58</f>
        <v>0.78786264348331481</v>
      </c>
      <c r="G61" s="2">
        <f>B61+'Table 1'!N58</f>
        <v>1691100</v>
      </c>
      <c r="H61" s="266">
        <f>G61/'Table 1'!B58</f>
        <v>0.63986529948163007</v>
      </c>
      <c r="I61" s="3">
        <f>(C61*1000000/G61)/'Table 1'!H58</f>
        <v>1.2312945304606782</v>
      </c>
    </row>
    <row r="62" spans="1:9" ht="15.75" thickBot="1" x14ac:dyDescent="0.3">
      <c r="A62" s="1">
        <v>1993</v>
      </c>
      <c r="B62" s="2">
        <f>'Table 1'!C59+'Table 5'!B59</f>
        <v>1518100</v>
      </c>
      <c r="C62" s="2">
        <f>'Table 1'!I59+'Table 5'!G59</f>
        <v>39041.82700228833</v>
      </c>
      <c r="D62" s="266">
        <f>B62/'Table 1'!B59</f>
        <v>0.5679598937483632</v>
      </c>
      <c r="E62" s="3">
        <f>((C62*1000000)/B62)/'Table 1'!H59</f>
        <v>1.3384046856716143</v>
      </c>
      <c r="F62" s="266">
        <f>C62/'Table 1'!G59</f>
        <v>0.76016018306636157</v>
      </c>
      <c r="G62" s="2">
        <f>B62+'Table 1'!N59</f>
        <v>1695100</v>
      </c>
      <c r="H62" s="266">
        <f>G62/'Table 1'!B59</f>
        <v>0.63418010400688396</v>
      </c>
      <c r="I62" s="3">
        <f>(C62*1000000/G62)/'Table 1'!H59</f>
        <v>1.1986503175730503</v>
      </c>
    </row>
    <row r="63" spans="1:9" ht="15.75" thickBot="1" x14ac:dyDescent="0.3">
      <c r="A63" s="1">
        <v>1994</v>
      </c>
      <c r="B63" s="2">
        <f>'Table 1'!C60+'Table 5'!B60</f>
        <v>1558800</v>
      </c>
      <c r="C63" s="2">
        <f>'Table 1'!I60+'Table 5'!G60</f>
        <v>41095.852634650655</v>
      </c>
      <c r="D63" s="266">
        <f>B63/'Table 1'!B60</f>
        <v>0.57598935816428332</v>
      </c>
      <c r="E63" s="3">
        <f>((C63*1000000)/B63)/'Table 1'!H60</f>
        <v>1.2581030940797573</v>
      </c>
      <c r="F63" s="266">
        <f>C63/'Table 1'!G60</f>
        <v>0.72465399366349836</v>
      </c>
      <c r="G63" s="2">
        <f>B63+'Table 1'!N60</f>
        <v>1724300</v>
      </c>
      <c r="H63" s="266">
        <f>G63/'Table 1'!B60</f>
        <v>0.63714296271662418</v>
      </c>
      <c r="I63" s="3">
        <f>(C63*1000000/G63)/'Table 1'!H60</f>
        <v>1.1373491289517634</v>
      </c>
    </row>
    <row r="64" spans="1:9" ht="15.75" thickBot="1" x14ac:dyDescent="0.3">
      <c r="A64" s="1">
        <v>1995</v>
      </c>
      <c r="B64" s="2">
        <f>'Table 1'!C61+'Table 5'!B61</f>
        <v>1631300</v>
      </c>
      <c r="C64" s="2">
        <f>'Table 1'!I61+'Table 5'!G61</f>
        <v>43823.169390501826</v>
      </c>
      <c r="D64" s="266">
        <f>B64/'Table 1'!B61</f>
        <v>0.59471381698869852</v>
      </c>
      <c r="E64" s="3">
        <f>((C64*1000000)/B64)/'Table 1'!H61</f>
        <v>1.1990534194244435</v>
      </c>
      <c r="F64" s="266">
        <f>C64/'Table 1'!G61</f>
        <v>0.71309363583926166</v>
      </c>
      <c r="G64" s="2">
        <f>B64+'Table 1'!N61</f>
        <v>1767600</v>
      </c>
      <c r="H64" s="266">
        <f>G64/'Table 1'!B61</f>
        <v>0.64440393729493251</v>
      </c>
      <c r="I64" s="3">
        <f>(C64*1000000/G64)/'Table 1'!H61</f>
        <v>1.1065941633328211</v>
      </c>
    </row>
    <row r="65" spans="1:9" ht="15.75" thickBot="1" x14ac:dyDescent="0.3">
      <c r="A65" s="1">
        <v>1996</v>
      </c>
      <c r="B65" s="2">
        <f>'Table 1'!C62+'Table 5'!B62</f>
        <v>1701400</v>
      </c>
      <c r="C65" s="2">
        <f>'Table 1'!I62+'Table 5'!G62</f>
        <v>46702.784766343233</v>
      </c>
      <c r="D65" s="266">
        <f>B65/'Table 1'!B62</f>
        <v>0.61080595943277693</v>
      </c>
      <c r="E65" s="3">
        <f>((C65*1000000)/B65)/'Table 1'!H62</f>
        <v>1.1721741320806844</v>
      </c>
      <c r="F65" s="266">
        <f>C65/'Table 1'!G62</f>
        <v>0.71597094536782513</v>
      </c>
      <c r="G65" s="2">
        <f>B65+'Table 1'!N62</f>
        <v>1816800</v>
      </c>
      <c r="H65" s="266">
        <f>G65/'Table 1'!B62</f>
        <v>0.65223478729133011</v>
      </c>
      <c r="I65" s="3">
        <f>(C65*1000000/G65)/'Table 1'!H62</f>
        <v>1.0977196545145733</v>
      </c>
    </row>
    <row r="66" spans="1:9" ht="15.75" thickBot="1" x14ac:dyDescent="0.3">
      <c r="A66" s="1">
        <v>1997</v>
      </c>
      <c r="B66" s="2">
        <f>'Table 1'!C63+'Table 5'!B63</f>
        <v>1745900</v>
      </c>
      <c r="C66" s="2">
        <f>'Table 1'!I63+'Table 5'!G63</f>
        <v>49342.066622046026</v>
      </c>
      <c r="D66" s="266">
        <f>B66/'Table 1'!B63</f>
        <v>0.61692579505300349</v>
      </c>
      <c r="E66" s="3">
        <f>((C66*1000000)/B66)/'Table 1'!H63</f>
        <v>1.1675311457114002</v>
      </c>
      <c r="F66" s="266">
        <f>C66/'Table 1'!G63</f>
        <v>0.72028008031714974</v>
      </c>
      <c r="G66" s="2">
        <f>B66+'Table 1'!N63</f>
        <v>1865000</v>
      </c>
      <c r="H66" s="266">
        <f>G66/'Table 1'!B63</f>
        <v>0.6590106007067138</v>
      </c>
      <c r="I66" s="3">
        <f>(C66*1000000/G66)/'Table 1'!H63</f>
        <v>1.0929719181220019</v>
      </c>
    </row>
    <row r="67" spans="1:9" ht="15.75" thickBot="1" x14ac:dyDescent="0.3">
      <c r="A67" s="1">
        <v>1998</v>
      </c>
      <c r="B67" s="2">
        <f>'Table 1'!C64+'Table 5'!B64</f>
        <v>1750300</v>
      </c>
      <c r="C67" s="2">
        <f>'Table 1'!I64+'Table 5'!G64</f>
        <v>51402.989000082707</v>
      </c>
      <c r="D67" s="266">
        <f>B67/'Table 1'!B64</f>
        <v>0.61054137016882937</v>
      </c>
      <c r="E67" s="3">
        <f>((C67*1000000)/B67)/'Table 1'!H64</f>
        <v>1.1841417008073851</v>
      </c>
      <c r="F67" s="266">
        <f>C67/'Table 1'!G64</f>
        <v>0.72296749648498881</v>
      </c>
      <c r="G67" s="2">
        <f>B67+'Table 1'!N64</f>
        <v>1882800</v>
      </c>
      <c r="H67" s="266">
        <f>G67/'Table 1'!B64</f>
        <v>0.65676015069066551</v>
      </c>
      <c r="I67" s="3">
        <f>(C67*1000000/G67)/'Table 1'!H64</f>
        <v>1.100809017911178</v>
      </c>
    </row>
    <row r="68" spans="1:9" ht="15.75" thickBot="1" x14ac:dyDescent="0.3">
      <c r="A68" s="1">
        <v>1999</v>
      </c>
      <c r="B68" s="2">
        <f>'Table 1'!C65+'Table 5'!B65</f>
        <v>1740400</v>
      </c>
      <c r="C68" s="2">
        <f>'Table 1'!I65+'Table 5'!G65</f>
        <v>52984.442063882067</v>
      </c>
      <c r="D68" s="266">
        <f>B68/'Table 1'!B65</f>
        <v>0.6019229439026077</v>
      </c>
      <c r="E68" s="3">
        <f>((C68*1000000)/B68)/'Table 1'!H65</f>
        <v>1.2167937106158204</v>
      </c>
      <c r="F68" s="266">
        <f>C68/'Table 1'!G65</f>
        <v>0.73241605241605245</v>
      </c>
      <c r="G68" s="2">
        <f>B68+'Table 1'!N65</f>
        <v>1886500</v>
      </c>
      <c r="H68" s="266">
        <f>G68/'Table 1'!B65</f>
        <v>0.6524520993290448</v>
      </c>
      <c r="I68" s="3">
        <f>(C68*1000000/G68)/'Table 1'!H65</f>
        <v>1.1225591168596734</v>
      </c>
    </row>
    <row r="69" spans="1:9" ht="15.75" thickBot="1" x14ac:dyDescent="0.3">
      <c r="A69" s="1">
        <v>2000</v>
      </c>
      <c r="B69" s="2">
        <f>'Table 1'!C66+'Table 5'!B66</f>
        <v>1773800</v>
      </c>
      <c r="C69" s="2">
        <f>'Table 1'!I66+'Table 5'!G66</f>
        <v>55075.537498646117</v>
      </c>
      <c r="D69" s="266">
        <f>B69/'Table 1'!B66</f>
        <v>0.6094066719345862</v>
      </c>
      <c r="E69" s="3">
        <f>((C69*1000000)/B69)/'Table 1'!H66</f>
        <v>1.1633007504549053</v>
      </c>
      <c r="F69" s="266">
        <f>C69/'Table 1'!G66</f>
        <v>0.70892323879373031</v>
      </c>
      <c r="G69" s="2">
        <f>B69+'Table 1'!N66</f>
        <v>1902800</v>
      </c>
      <c r="H69" s="266">
        <f>G69/'Table 1'!B66</f>
        <v>0.65372590785721651</v>
      </c>
      <c r="I69" s="3">
        <f>(C69*1000000/G69)/'Table 1'!H66</f>
        <v>1.0844349753820217</v>
      </c>
    </row>
    <row r="70" spans="1:9" ht="15.75" thickBot="1" x14ac:dyDescent="0.3">
      <c r="A70" s="1">
        <v>2001</v>
      </c>
      <c r="B70" s="2">
        <f>'Table 1'!C67+'Table 5'!B67</f>
        <v>1809200</v>
      </c>
      <c r="C70" s="2">
        <f>'Table 1'!I67+'Table 5'!G67</f>
        <v>57827.557828481513</v>
      </c>
      <c r="D70" s="266">
        <f>B70/'Table 1'!B67</f>
        <v>0.61717950467353488</v>
      </c>
      <c r="E70" s="3">
        <f>((C70*1000000)/B70)/'Table 1'!H67</f>
        <v>1.1364865527760639</v>
      </c>
      <c r="F70" s="266">
        <f>C70/'Table 1'!G67</f>
        <v>0.7014162077104642</v>
      </c>
      <c r="G70" s="2">
        <f>B70+'Table 1'!N67</f>
        <v>1922300</v>
      </c>
      <c r="H70" s="266">
        <f>G70/'Table 1'!B67</f>
        <v>0.65576175206386023</v>
      </c>
      <c r="I70" s="3">
        <f>(C70*1000000/G70)/'Table 1'!H67</f>
        <v>1.0696204917455416</v>
      </c>
    </row>
    <row r="71" spans="1:9" ht="15.75" thickBot="1" x14ac:dyDescent="0.3">
      <c r="A71" s="1">
        <v>2002</v>
      </c>
      <c r="B71" s="2">
        <f>'Table 1'!C68+'Table 5'!B68</f>
        <v>1861800</v>
      </c>
      <c r="C71" s="2">
        <f>'Table 1'!I68+'Table 5'!G68</f>
        <v>62018.522147237622</v>
      </c>
      <c r="D71" s="266">
        <f>B71/'Table 1'!B68</f>
        <v>0.62818003913894327</v>
      </c>
      <c r="E71" s="3">
        <f>((C71*1000000)/B71)/'Table 1'!H68</f>
        <v>1.1024701536174857</v>
      </c>
      <c r="F71" s="266">
        <f>C71/'Table 1'!G68</f>
        <v>0.69254974424894888</v>
      </c>
      <c r="G71" s="2">
        <f>B71+'Table 1'!N68</f>
        <v>1968500</v>
      </c>
      <c r="H71" s="266">
        <f>G71/'Table 1'!B68</f>
        <v>0.66418111883392938</v>
      </c>
      <c r="I71" s="3">
        <f>(C71*1000000/G71)/'Table 1'!H68</f>
        <v>1.0427121828829236</v>
      </c>
    </row>
    <row r="72" spans="1:9" ht="15.75" thickBot="1" x14ac:dyDescent="0.3">
      <c r="A72" s="1">
        <v>2003</v>
      </c>
      <c r="B72" s="2">
        <f>'Table 1'!C69+'Table 5'!B69</f>
        <v>1912800</v>
      </c>
      <c r="C72" s="2">
        <f>'Table 1'!I69+'Table 5'!G69</f>
        <v>64479.279302832241</v>
      </c>
      <c r="D72" s="266">
        <f>B72/'Table 1'!B69</f>
        <v>0.63203806502775572</v>
      </c>
      <c r="E72" s="3">
        <f>((C72*1000000)/B72)/'Table 1'!H69</f>
        <v>1.0859104773932435</v>
      </c>
      <c r="F72" s="266">
        <f>C72/'Table 1'!G69</f>
        <v>0.68633675692499219</v>
      </c>
      <c r="G72" s="2">
        <f>B72+'Table 1'!N69</f>
        <v>2017900</v>
      </c>
      <c r="H72" s="266">
        <f>G72/'Table 1'!B69</f>
        <v>0.66676579434311389</v>
      </c>
      <c r="I72" s="3">
        <f>(C72*1000000/G72)/'Table 1'!H69</f>
        <v>1.0293520794676627</v>
      </c>
    </row>
    <row r="73" spans="1:9" ht="15.75" thickBot="1" x14ac:dyDescent="0.3">
      <c r="A73" s="1">
        <v>2004</v>
      </c>
      <c r="B73" s="2">
        <f>'Table 1'!C70+'Table 5'!B70</f>
        <v>1969200</v>
      </c>
      <c r="C73" s="2">
        <f>'Table 1'!I70+'Table 5'!G70</f>
        <v>70010.319118659099</v>
      </c>
      <c r="D73" s="266">
        <f>B73/'Table 1'!B70</f>
        <v>0.63656053014385006</v>
      </c>
      <c r="E73" s="3">
        <f>((C73*1000000)/B73)/'Table 1'!H70</f>
        <v>1.0879307842589652</v>
      </c>
      <c r="F73" s="266">
        <f>C73/'Table 1'!G70</f>
        <v>0.69253379678770144</v>
      </c>
      <c r="G73" s="2">
        <f>B73+'Table 1'!N70</f>
        <v>2063600</v>
      </c>
      <c r="H73" s="266">
        <f>G73/'Table 1'!B70</f>
        <v>0.66707612736382738</v>
      </c>
      <c r="I73" s="3">
        <f>(C73*1000000/G73)/'Table 1'!H70</f>
        <v>1.0381630647231801</v>
      </c>
    </row>
    <row r="74" spans="1:9" ht="15.75" thickBot="1" x14ac:dyDescent="0.3">
      <c r="A74" s="1">
        <v>2005</v>
      </c>
      <c r="B74" s="2">
        <f>'Table 1'!C71+'Table 5'!B71</f>
        <v>2040300</v>
      </c>
      <c r="C74" s="2">
        <f>'Table 1'!I71+'Table 5'!G71</f>
        <v>75073.927534357324</v>
      </c>
      <c r="D74" s="266">
        <f>B74/'Table 1'!B71</f>
        <v>0.64839355515301744</v>
      </c>
      <c r="E74" s="3">
        <f>((C74*1000000)/B74)/'Table 1'!H71</f>
        <v>1.0696917627192826</v>
      </c>
      <c r="F74" s="266">
        <f>C74/'Table 1'!G71</f>
        <v>0.69358124494745355</v>
      </c>
      <c r="G74" s="2">
        <f>B74+'Table 1'!N71</f>
        <v>2123500</v>
      </c>
      <c r="H74" s="266">
        <f>G74/'Table 1'!B71</f>
        <v>0.67483395303015858</v>
      </c>
      <c r="I74" s="3">
        <f>(C74*1000000/G74)/'Table 1'!H71</f>
        <v>1.0277805997062173</v>
      </c>
    </row>
    <row r="75" spans="1:9" ht="15.75" thickBot="1" x14ac:dyDescent="0.3">
      <c r="A75" s="1">
        <v>2006</v>
      </c>
      <c r="B75" s="2">
        <f>'Table 1'!C72+'Table 5'!B72</f>
        <v>2096800.0000000002</v>
      </c>
      <c r="C75" s="2">
        <f>'Table 1'!I72+'Table 5'!G72</f>
        <v>80237.640922768303</v>
      </c>
      <c r="D75" s="266">
        <f>B75/'Table 1'!B72</f>
        <v>0.65648090169067008</v>
      </c>
      <c r="E75" s="3">
        <f>((C75*1000000)/B75)/'Table 1'!H72</f>
        <v>1.0756114202967544</v>
      </c>
      <c r="F75" s="266">
        <f>C75/'Table 1'!G72</f>
        <v>0.7061183550651956</v>
      </c>
      <c r="G75" s="2">
        <f>B75+'Table 1'!N72</f>
        <v>2181100</v>
      </c>
      <c r="H75" s="266">
        <f>G75/'Table 1'!B72</f>
        <v>0.68287413901064498</v>
      </c>
      <c r="I75" s="3">
        <f>(C75*1000000/G75)/'Table 1'!H72</f>
        <v>1.0340387997241001</v>
      </c>
    </row>
    <row r="76" spans="1:9" ht="15.75" thickBot="1" x14ac:dyDescent="0.3">
      <c r="A76" s="1">
        <v>2007</v>
      </c>
      <c r="B76" s="2">
        <f>'Table 1'!C73+'Table 5'!B73</f>
        <v>2141000</v>
      </c>
      <c r="C76" s="2">
        <f>'Table 1'!I73+'Table 5'!G73</f>
        <v>86718.043694354754</v>
      </c>
      <c r="D76" s="266">
        <f>B76/'Table 1'!B73</f>
        <v>0.6602318983594424</v>
      </c>
      <c r="E76" s="3">
        <f>((C76*1000000)/B76)/'Table 1'!H73</f>
        <v>1.1032374034080359</v>
      </c>
      <c r="F76" s="266">
        <f>C76/'Table 1'!G73</f>
        <v>0.72839252519322961</v>
      </c>
      <c r="G76" s="2">
        <f>B76+'Table 1'!N73</f>
        <v>2225500</v>
      </c>
      <c r="H76" s="266">
        <f>G76/'Table 1'!B73</f>
        <v>0.68628962624892065</v>
      </c>
      <c r="I76" s="3">
        <f>(C76*1000000/G76)/'Table 1'!H73</f>
        <v>1.0613485871474297</v>
      </c>
    </row>
    <row r="77" spans="1:9" ht="15.75" thickBot="1" x14ac:dyDescent="0.3">
      <c r="A77" s="1">
        <v>2008</v>
      </c>
      <c r="B77" s="2">
        <f>'Table 1'!C74+'Table 5'!B74</f>
        <v>2164700</v>
      </c>
      <c r="C77" s="2">
        <f>'Table 1'!I74+'Table 5'!G74</f>
        <v>95336.798320010101</v>
      </c>
      <c r="D77" s="266">
        <f>B77/'Table 1'!B74</f>
        <v>0.66007013264217107</v>
      </c>
      <c r="E77" s="3">
        <f>((C77*1000000)/B77)/'Table 1'!H74</f>
        <v>1.1041959145485196</v>
      </c>
      <c r="F77" s="266">
        <f>C77/'Table 1'!G74</f>
        <v>0.72884674377898473</v>
      </c>
      <c r="G77" s="2">
        <f>B77+'Table 1'!N74</f>
        <v>2245400</v>
      </c>
      <c r="H77" s="266">
        <f>G77/'Table 1'!B74</f>
        <v>0.68467754230827871</v>
      </c>
      <c r="I77" s="3">
        <f>(C77*1000000/G77)/'Table 1'!H74</f>
        <v>1.0645109540496929</v>
      </c>
    </row>
    <row r="78" spans="1:9" ht="15.75" thickBot="1" x14ac:dyDescent="0.3">
      <c r="A78" s="1">
        <v>2009</v>
      </c>
      <c r="B78" s="2">
        <f>'Table 1'!C75+'Table 5'!B75</f>
        <v>2177000</v>
      </c>
      <c r="C78" s="2">
        <f>'Table 1'!I75+'Table 5'!G75</f>
        <v>96862.789615164496</v>
      </c>
      <c r="D78" s="266">
        <f>B78/'Table 1'!B75</f>
        <v>0.65736630733460155</v>
      </c>
      <c r="E78" s="3">
        <f>((C78*1000000)/B78)/'Table 1'!H75</f>
        <v>1.1226137735631996</v>
      </c>
      <c r="F78" s="266">
        <f>C78/'Table 1'!G75</f>
        <v>0.73796847089020312</v>
      </c>
      <c r="G78" s="2">
        <f>B78+'Table 1'!N75</f>
        <v>2275800</v>
      </c>
      <c r="H78" s="266">
        <f>G78/'Table 1'!B75</f>
        <v>0.68719992752966752</v>
      </c>
      <c r="I78" s="3">
        <f>(C78*1000000/G78)/'Table 1'!H75</f>
        <v>1.0738773991770301</v>
      </c>
    </row>
    <row r="79" spans="1:9" ht="15.75" thickBot="1" x14ac:dyDescent="0.3">
      <c r="A79" s="1">
        <v>2010</v>
      </c>
      <c r="B79" s="2">
        <f>'Table 1'!C76+'Table 5'!B76</f>
        <v>2142900</v>
      </c>
      <c r="C79" s="2">
        <f>'Table 1'!I76+'Table 5'!G76</f>
        <v>98778.95945438405</v>
      </c>
      <c r="D79" s="266">
        <f>B79/'Table 1'!B76</f>
        <v>0.63906119527615413</v>
      </c>
      <c r="E79" s="3">
        <f>((C79*1000000)/B79)/'Table 1'!H76</f>
        <v>1.1463216019299753</v>
      </c>
      <c r="F79" s="266">
        <f>C79/'Table 1'!G76</f>
        <v>0.7325696531002458</v>
      </c>
      <c r="G79" s="2">
        <f>B79+'Table 1'!N76</f>
        <v>2282200</v>
      </c>
      <c r="H79" s="266">
        <f>G79/'Table 1'!B76</f>
        <v>0.6806036025289276</v>
      </c>
      <c r="I79" s="3">
        <f>(C79*1000000/G79)/'Table 1'!H76</f>
        <v>1.0763528879045412</v>
      </c>
    </row>
    <row r="80" spans="1:9" ht="15.75" thickBot="1" x14ac:dyDescent="0.3">
      <c r="A80" s="1">
        <v>2011</v>
      </c>
      <c r="B80" s="2">
        <f>'Table 1'!C77+'Table 5'!B77</f>
        <v>2162400</v>
      </c>
      <c r="C80" s="2">
        <f>'Table 1'!I77+'Table 5'!G77</f>
        <v>103864.59597518084</v>
      </c>
      <c r="D80" s="266">
        <f>B80/'Table 1'!B77</f>
        <v>0.63761278528041521</v>
      </c>
      <c r="E80" s="3">
        <f>((C80*1000000)/B80)/'Table 1'!H77</f>
        <v>1.1556680702668332</v>
      </c>
      <c r="F80" s="266">
        <f>C80/'Table 1'!G77</f>
        <v>0.73686873714247803</v>
      </c>
      <c r="G80" s="2">
        <f>B80+'Table 1'!N77</f>
        <v>2305900</v>
      </c>
      <c r="H80" s="266">
        <f>G80/'Table 1'!B77</f>
        <v>0.67992569440349115</v>
      </c>
      <c r="I80" s="3">
        <f>(C80*1000000/G80)/'Table 1'!H77</f>
        <v>1.0837489202242074</v>
      </c>
    </row>
    <row r="81" spans="1:9" ht="15.75" thickBot="1" x14ac:dyDescent="0.3">
      <c r="A81" s="1">
        <v>2012</v>
      </c>
      <c r="B81" s="2">
        <f>'Table 1'!C78+'Table 5'!B78</f>
        <v>2188400</v>
      </c>
      <c r="C81" s="2">
        <f>'Table 1'!I78+'Table 5'!G78</f>
        <v>108426.20689105502</v>
      </c>
      <c r="D81" s="266">
        <f>B81/'Table 1'!B78</f>
        <v>0.6398082095661326</v>
      </c>
      <c r="E81" s="3">
        <f>((C81*1000000)/B81)/'Table 1'!H78</f>
        <v>1.1498624833472995</v>
      </c>
      <c r="F81" s="266">
        <f>C81/'Table 1'!G78</f>
        <v>0.73569145671770264</v>
      </c>
      <c r="G81" s="2">
        <f>B81+'Table 1'!N78</f>
        <v>2330900</v>
      </c>
      <c r="H81" s="266">
        <f>G81/'Table 1'!B78</f>
        <v>0.68147000350836162</v>
      </c>
      <c r="I81" s="3">
        <f>(C81*1000000/G81)/'Table 1'!H78</f>
        <v>1.0795654290433867</v>
      </c>
    </row>
    <row r="82" spans="1:9" ht="15.75" thickBot="1" x14ac:dyDescent="0.3">
      <c r="A82" s="1">
        <v>2013</v>
      </c>
      <c r="B82" s="2">
        <f>'Table 1'!C79+'Table 5'!B79</f>
        <v>2180600</v>
      </c>
      <c r="C82" s="2">
        <f>'Table 1'!I79+'Table 5'!G79</f>
        <v>109559.50415192099</v>
      </c>
      <c r="D82" s="266">
        <f>B82/'Table 1'!B79</f>
        <v>0.63266312704906147</v>
      </c>
      <c r="E82" s="3">
        <f>((C82*1000000)/B82)/'Table 1'!H79</f>
        <v>1.1583950075214791</v>
      </c>
      <c r="F82" s="266">
        <f>C82/'Table 1'!G79</f>
        <v>0.73287380781655986</v>
      </c>
      <c r="G82" s="2">
        <f>B82+'Table 1'!N79</f>
        <v>2328200</v>
      </c>
      <c r="H82" s="266">
        <f>G82/'Table 1'!B79</f>
        <v>0.67548669742072132</v>
      </c>
      <c r="I82" s="3">
        <f>(C82*1000000/G82)/'Table 1'!H79</f>
        <v>1.0849566847355627</v>
      </c>
    </row>
    <row r="83" spans="1:9" ht="15.75" thickBot="1" x14ac:dyDescent="0.3">
      <c r="A83" s="1">
        <v>2014</v>
      </c>
      <c r="B83" s="2">
        <f>'Table 1'!C80+'Table 5'!B80</f>
        <v>2245600</v>
      </c>
      <c r="C83" s="2">
        <f>'Table 1'!I80+'Table 5'!G80</f>
        <v>116340.9885996331</v>
      </c>
      <c r="D83" s="266">
        <f>B83/'Table 1'!B80</f>
        <v>0.64323565638337488</v>
      </c>
      <c r="E83" s="3">
        <f>((C83*1000000)/B83)/'Table 1'!H80</f>
        <v>1.1176650130623225</v>
      </c>
      <c r="F83" s="266">
        <f>C83/'Table 1'!G80</f>
        <v>0.71892198829387621</v>
      </c>
      <c r="G83" s="2">
        <f>B83+'Table 1'!N80</f>
        <v>2383400</v>
      </c>
      <c r="H83" s="266">
        <f>G83/'Table 1'!B80</f>
        <v>0.68270745610266104</v>
      </c>
      <c r="I83" s="3">
        <f>(C83*1000000/G83)/'Table 1'!H80</f>
        <v>1.0530454616651637</v>
      </c>
    </row>
    <row r="84" spans="1:9" ht="15.75" thickBot="1" x14ac:dyDescent="0.3">
      <c r="A84" s="1">
        <v>2015</v>
      </c>
      <c r="B84" s="2">
        <f>'Table 1'!C81+'Table 5'!B81</f>
        <v>2329100</v>
      </c>
      <c r="C84" s="2">
        <f>'Table 1'!I81+'Table 5'!G81</f>
        <v>119812.16830723443</v>
      </c>
      <c r="D84" s="266">
        <f>B84/'Table 1'!B81</f>
        <v>0.65273807521999883</v>
      </c>
      <c r="E84" s="3">
        <f>((C84*1000000)/B84)/'Table 1'!H81</f>
        <v>1.0915455547727564</v>
      </c>
      <c r="F84" s="266">
        <f>C84/'Table 1'!G81</f>
        <v>0.71249334443731482</v>
      </c>
      <c r="G84" s="2">
        <f>B84+'Table 1'!N81</f>
        <v>2462100</v>
      </c>
      <c r="H84" s="266">
        <f>G84/'Table 1'!B81</f>
        <v>0.69001177064065911</v>
      </c>
      <c r="I84" s="3">
        <f>(C84*1000000/G84)/'Table 1'!H81</f>
        <v>1.032581435206217</v>
      </c>
    </row>
    <row r="85" spans="1:9" ht="15.75" thickBot="1" x14ac:dyDescent="0.3">
      <c r="A85" s="1">
        <v>2016</v>
      </c>
      <c r="B85" s="2">
        <f>'Table 1'!C82+'Table 5'!B82</f>
        <v>2381900</v>
      </c>
      <c r="C85" s="2">
        <f>'Table 1'!I82+'Table 5'!G82</f>
        <v>126074.10468059016</v>
      </c>
      <c r="D85" s="266">
        <f>B85/'Table 1'!B82</f>
        <v>0.65125498988352382</v>
      </c>
      <c r="E85" s="3">
        <f>((C85*1000000)/B85)/'Table 1'!H82</f>
        <v>1.101080075125078</v>
      </c>
      <c r="F85" s="266">
        <f>C85/'Table 1'!G82</f>
        <v>0.71708389318653221</v>
      </c>
      <c r="G85" s="2">
        <f>B85+'Table 1'!N82</f>
        <v>2516700</v>
      </c>
      <c r="H85" s="266">
        <f>G85/'Table 1'!B82</f>
        <v>0.68811177339093343</v>
      </c>
      <c r="I85" s="3">
        <f>(C85*1000000/G85)/'Table 1'!H82</f>
        <v>1.0421037989988569</v>
      </c>
    </row>
    <row r="86" spans="1:9" ht="15.75" thickBot="1" x14ac:dyDescent="0.3">
      <c r="A86" s="1">
        <v>2017</v>
      </c>
      <c r="B86" s="2">
        <f>'Table 1'!C83+'Table 5'!B83</f>
        <v>2518300</v>
      </c>
      <c r="C86" s="2">
        <f>'Table 1'!I83+'Table 5'!G83</f>
        <v>136044.03202784265</v>
      </c>
      <c r="D86" s="266">
        <f>B86/'Table 1'!B83</f>
        <v>0.67115292361814405</v>
      </c>
      <c r="E86" s="3">
        <f>((C86*1000000)/B86)/'Table 1'!H83</f>
        <v>1.0849715953050711</v>
      </c>
      <c r="F86" s="266">
        <f>C86/'Table 1'!G83</f>
        <v>0.72818185823164028</v>
      </c>
      <c r="G86" s="2">
        <f>B86+'Table 1'!N83</f>
        <v>2652700</v>
      </c>
      <c r="H86" s="266">
        <f>G86/'Table 1'!B83</f>
        <v>0.7069719098129098</v>
      </c>
      <c r="I86" s="3">
        <f>(C86*1000000/G86)/'Table 1'!H83</f>
        <v>1.0300011190322165</v>
      </c>
    </row>
    <row r="87" spans="1:9" ht="15.75" thickBot="1" x14ac:dyDescent="0.3">
      <c r="A87" s="1">
        <v>2018</v>
      </c>
      <c r="B87" s="2">
        <f>'Table 1'!C84+'Table 5'!B84</f>
        <v>2605300</v>
      </c>
      <c r="C87" s="2">
        <f>'Table 1'!I84+'Table 5'!G84</f>
        <v>144279.04362543186</v>
      </c>
      <c r="D87" s="266">
        <f>B87/'Table 1'!B84</f>
        <v>0.67895861565725013</v>
      </c>
      <c r="E87" s="3">
        <f>((C87*1000000)/B87)/'Table 1'!H84</f>
        <v>1.0537719867105444</v>
      </c>
      <c r="F87" s="266">
        <f>C87/'Table 1'!G84</f>
        <v>0.71546756931538136</v>
      </c>
      <c r="G87" s="2">
        <f>B87+'Table 1'!N84</f>
        <v>2730900</v>
      </c>
      <c r="H87" s="266">
        <f>G87/'Table 1'!B84</f>
        <v>0.7116908162201605</v>
      </c>
      <c r="I87" s="3">
        <f>(C87*1000000/G87)/'Table 1'!H84</f>
        <v>1.005306732936754</v>
      </c>
    </row>
    <row r="88" spans="1:9" ht="15.75" thickBot="1" x14ac:dyDescent="0.3">
      <c r="A88" s="1">
        <v>2019</v>
      </c>
      <c r="B88" s="2">
        <f>'Table 1'!C85+'Table 5'!B85</f>
        <v>2661900</v>
      </c>
      <c r="C88" s="2">
        <f>'Table 1'!I85+'Table 5'!G85</f>
        <v>154010.22044842338</v>
      </c>
      <c r="D88" s="266">
        <f>B88/'Table 1'!B85</f>
        <v>0.68046217950356602</v>
      </c>
      <c r="E88" s="3">
        <f>((C88*1000000)/B88)/'Table 1'!H85</f>
        <v>1.0858418342162079</v>
      </c>
      <c r="F88" s="266">
        <f>C88/'Table 1'!G85</f>
        <v>0.73887430110691077</v>
      </c>
      <c r="G88" s="2">
        <f>B88+'Table 1'!N85</f>
        <v>2781000</v>
      </c>
      <c r="H88" s="266">
        <f>G88/'Table 1'!B85</f>
        <v>0.71090774304046622</v>
      </c>
      <c r="I88" s="3">
        <f>(C88*1000000/G88)/'Table 1'!H85</f>
        <v>1.0393392227616411</v>
      </c>
    </row>
    <row r="89" spans="1:9" ht="15.75" thickBot="1" x14ac:dyDescent="0.3">
      <c r="A89" s="1">
        <v>2020</v>
      </c>
      <c r="B89" s="2">
        <f>'Table 1'!C86+'Table 5'!B86</f>
        <v>2712500</v>
      </c>
      <c r="C89" s="2">
        <f>'Table 1'!I86+'Table 5'!G86</f>
        <v>164697.06438018943</v>
      </c>
      <c r="D89" s="266">
        <f>B89/'Table 1'!B86</f>
        <v>0.67967125209852419</v>
      </c>
      <c r="E89" s="3">
        <f>((C89*1000000)/B89)/'Table 1'!H86</f>
        <v>1.0690280004822299</v>
      </c>
      <c r="F89" s="266">
        <f>C89/'Table 1'!G86</f>
        <v>0.72658759961613884</v>
      </c>
      <c r="G89" s="2">
        <f>B89+'Table 1'!N86</f>
        <v>2829000</v>
      </c>
      <c r="H89" s="266">
        <f>G89/'Table 1'!B86</f>
        <v>0.70886266255731789</v>
      </c>
      <c r="I89" s="3">
        <f>(C89*1000000/G89)/'Table 1'!H86</f>
        <v>1.0250047547925234</v>
      </c>
    </row>
    <row r="90" spans="1:9" ht="15.75" thickBot="1" x14ac:dyDescent="0.3">
      <c r="A90" s="1">
        <v>2021</v>
      </c>
      <c r="B90" s="2">
        <f>'Table 1'!C87+'Table 5'!B87</f>
        <v>2730700</v>
      </c>
      <c r="C90" s="2">
        <f>'Table 1'!I87+'Table 5'!G87</f>
        <v>172361.22309952351</v>
      </c>
      <c r="D90" s="266">
        <f>B90/'Table 1'!B87</f>
        <v>0.6712965239195634</v>
      </c>
      <c r="E90" s="3">
        <f>((C90*1000000)/B90)/'Table 1'!H87</f>
        <v>1.0887679442467395</v>
      </c>
      <c r="F90" s="266">
        <f>C90/'Table 1'!G87</f>
        <v>0.73088613632788513</v>
      </c>
      <c r="G90" s="2">
        <f>B90+'Table 1'!N87</f>
        <v>2865500</v>
      </c>
      <c r="H90" s="266">
        <f>G90/'Table 1'!B87</f>
        <v>0.70443482963764192</v>
      </c>
      <c r="I90" s="3">
        <f>(C90*1000000/G90)/'Table 1'!H87</f>
        <v>1.037549686042426</v>
      </c>
    </row>
    <row r="91" spans="1:9" ht="15.75" thickBot="1" x14ac:dyDescent="0.3">
      <c r="A91" s="8">
        <v>2022</v>
      </c>
      <c r="B91" s="2">
        <f>'Table 1'!C88+'Table 5'!B88</f>
        <v>2807000</v>
      </c>
      <c r="C91" s="2">
        <f>'Table 1'!I88+'Table 5'!G88</f>
        <v>188384.43560517524</v>
      </c>
      <c r="D91" s="266">
        <f>B91/'Table 1'!B88</f>
        <v>0.68758573388203015</v>
      </c>
      <c r="E91" s="3">
        <f>((C91*1000000)/B91)/'Table 1'!H88</f>
        <v>1.0564940990664502</v>
      </c>
      <c r="F91" s="266">
        <f>C91/'Table 1'!G88</f>
        <v>0.7264302704486395</v>
      </c>
      <c r="G91" s="2">
        <f>B91+'Table 1'!N88</f>
        <v>2906300</v>
      </c>
      <c r="H91" s="266">
        <f>G91/'Table 1'!B88</f>
        <v>0.71190966098373509</v>
      </c>
      <c r="I91" s="3">
        <f>(C91*1000000/G91)/'Table 1'!H88</f>
        <v>1.0203967023636673</v>
      </c>
    </row>
    <row r="92" spans="1:9" ht="15.75" thickBot="1" x14ac:dyDescent="0.3">
      <c r="A92" s="8">
        <v>2023</v>
      </c>
      <c r="B92" s="2">
        <f>'Table 1'!C89+'Table 5'!B89</f>
        <v>2857300</v>
      </c>
      <c r="C92" s="2">
        <f>'Table 1'!I89+'Table 5'!G89</f>
        <v>202666.73154319596</v>
      </c>
      <c r="D92" s="266">
        <f>B92/'Table 1'!B89</f>
        <v>0.6953929275475188</v>
      </c>
      <c r="E92" s="3">
        <f>((C92*1000000)/B92)/'Table 1'!H89</f>
        <v>1.0600899066687663</v>
      </c>
      <c r="F92" s="266">
        <f>C92/'Table 1'!G89</f>
        <v>0.73717902366196941</v>
      </c>
      <c r="G92" s="2">
        <f>B92+'Table 1'!N89</f>
        <v>2956400</v>
      </c>
      <c r="H92" s="266">
        <f>G92/'Table 1'!B89</f>
        <v>0.71951130472875957</v>
      </c>
      <c r="I92" s="3">
        <f>(C92*1000000/G92)/'Table 1'!H89</f>
        <v>1.0245551651754383</v>
      </c>
    </row>
  </sheetData>
  <mergeCells count="1">
    <mergeCell ref="A4:I4"/>
  </mergeCells>
  <hyperlinks>
    <hyperlink ref="A5" location="SourcesTable6" display="Click for sources" xr:uid="{15076DDA-FA3C-401D-B0E3-E0109D98AD5D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7169" r:id="rId4">
          <objectPr defaultSize="0" r:id="rId5">
            <anchor moveWithCells="1">
              <from>
                <xdr:col>1</xdr:col>
                <xdr:colOff>0</xdr:colOff>
                <xdr:row>94</xdr:row>
                <xdr:rowOff>0</xdr:rowOff>
              </from>
              <to>
                <xdr:col>8</xdr:col>
                <xdr:colOff>47625</xdr:colOff>
                <xdr:row>110</xdr:row>
                <xdr:rowOff>95250</xdr:rowOff>
              </to>
            </anchor>
          </objectPr>
        </oleObject>
      </mc:Choice>
      <mc:Fallback>
        <oleObject progId="Word.Document.12" shapeId="7169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48AD3-66FE-4B88-A550-22F89BAFA2AC}">
  <dimension ref="A1:P90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3" sqref="A3:P90"/>
    </sheetView>
  </sheetViews>
  <sheetFormatPr defaultRowHeight="15" x14ac:dyDescent="0.25"/>
  <cols>
    <col min="2" max="2" width="9.85546875" customWidth="1"/>
    <col min="4" max="4" width="9.85546875" customWidth="1"/>
    <col min="7" max="7" width="9.5703125" customWidth="1"/>
    <col min="9" max="9" width="10.5703125" customWidth="1"/>
    <col min="13" max="13" width="9.85546875" customWidth="1"/>
    <col min="16" max="16" width="9.42578125" customWidth="1"/>
  </cols>
  <sheetData>
    <row r="1" spans="1:16" ht="15.75" x14ac:dyDescent="0.25">
      <c r="A1" s="300" t="s">
        <v>79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</row>
    <row r="2" spans="1:16" ht="15.75" thickBot="1" x14ac:dyDescent="0.3">
      <c r="A2" s="4" t="s">
        <v>53</v>
      </c>
    </row>
    <row r="3" spans="1:16" ht="15.75" thickBot="1" x14ac:dyDescent="0.3">
      <c r="A3" s="11"/>
      <c r="B3" s="9">
        <v>1</v>
      </c>
      <c r="C3" s="10">
        <v>2</v>
      </c>
      <c r="D3" s="10">
        <v>3</v>
      </c>
      <c r="E3" s="10">
        <v>4</v>
      </c>
      <c r="F3" s="10">
        <v>5</v>
      </c>
      <c r="G3" s="10">
        <v>6</v>
      </c>
      <c r="H3" s="10">
        <v>7</v>
      </c>
      <c r="I3" s="10">
        <v>8</v>
      </c>
      <c r="J3" s="10">
        <v>9</v>
      </c>
      <c r="K3" s="10">
        <v>10</v>
      </c>
      <c r="L3" s="10">
        <v>11</v>
      </c>
      <c r="M3" s="10">
        <v>12</v>
      </c>
      <c r="N3" s="10">
        <v>13</v>
      </c>
      <c r="O3" s="10">
        <v>14</v>
      </c>
      <c r="P3" s="10">
        <v>15</v>
      </c>
    </row>
    <row r="4" spans="1:16" ht="16.5" thickTop="1" thickBot="1" x14ac:dyDescent="0.3">
      <c r="A4" s="12"/>
      <c r="B4" s="305" t="s">
        <v>80</v>
      </c>
      <c r="C4" s="306"/>
      <c r="D4" s="306"/>
      <c r="E4" s="307"/>
      <c r="F4" s="305" t="s">
        <v>81</v>
      </c>
      <c r="G4" s="306"/>
      <c r="H4" s="307"/>
      <c r="I4" s="305" t="s">
        <v>82</v>
      </c>
      <c r="J4" s="306"/>
      <c r="K4" s="307"/>
      <c r="L4" s="305" t="s">
        <v>83</v>
      </c>
      <c r="M4" s="306"/>
      <c r="N4" s="306"/>
      <c r="O4" s="306"/>
      <c r="P4" s="307"/>
    </row>
    <row r="5" spans="1:16" ht="72.75" thickBot="1" x14ac:dyDescent="0.3">
      <c r="A5" s="6"/>
      <c r="B5" s="6" t="s">
        <v>84</v>
      </c>
      <c r="C5" s="6" t="s">
        <v>85</v>
      </c>
      <c r="D5" s="6" t="s">
        <v>187</v>
      </c>
      <c r="E5" s="6" t="s">
        <v>86</v>
      </c>
      <c r="F5" s="6" t="s">
        <v>8</v>
      </c>
      <c r="G5" s="6" t="s">
        <v>87</v>
      </c>
      <c r="H5" s="6" t="s">
        <v>88</v>
      </c>
      <c r="I5" s="6" t="s">
        <v>89</v>
      </c>
      <c r="J5" s="6" t="s">
        <v>90</v>
      </c>
      <c r="K5" s="6" t="s">
        <v>91</v>
      </c>
      <c r="L5" s="6" t="s">
        <v>191</v>
      </c>
      <c r="M5" s="6" t="s">
        <v>182</v>
      </c>
      <c r="N5" s="6" t="s">
        <v>92</v>
      </c>
      <c r="O5" s="6" t="s">
        <v>183</v>
      </c>
      <c r="P5" s="6" t="s">
        <v>93</v>
      </c>
    </row>
    <row r="6" spans="1:16" ht="15.75" thickBot="1" x14ac:dyDescent="0.3">
      <c r="A6" s="1">
        <v>1939</v>
      </c>
      <c r="B6" s="2">
        <f>'Table 1'!C5</f>
        <v>562511.97408174095</v>
      </c>
      <c r="C6" s="2">
        <f>'Table 5'!$B5</f>
        <v>155656.89688084577</v>
      </c>
      <c r="D6" s="2"/>
      <c r="E6" s="2">
        <f>SUM(B6:D6)</f>
        <v>718168.87096258672</v>
      </c>
      <c r="F6" s="2">
        <f>'Table 1'!I5</f>
        <v>215.47126436781605</v>
      </c>
      <c r="G6" s="2">
        <f>'Table 5'!$G5</f>
        <v>77.914246622136091</v>
      </c>
      <c r="H6" s="2">
        <f>SUM(F6:G6)</f>
        <v>293.38551098995214</v>
      </c>
      <c r="I6" s="2">
        <f>'Table 1'!G5</f>
        <v>375.32068790456009</v>
      </c>
      <c r="J6" s="2">
        <f>'Table 1'!B5</f>
        <v>1206080.387321502</v>
      </c>
      <c r="K6" s="2">
        <f>'Table 1'!H5</f>
        <v>311.19044124254691</v>
      </c>
      <c r="L6" s="3">
        <f>'Table 1'!K5</f>
        <v>1.2309242851094353</v>
      </c>
      <c r="M6" s="13"/>
      <c r="N6" s="3">
        <f>'Table 5'!J5</f>
        <v>1.6085044214236659</v>
      </c>
      <c r="O6" s="3">
        <f>'Table 6'!E8</f>
        <v>1.3127615168788163</v>
      </c>
      <c r="P6" s="3"/>
    </row>
    <row r="7" spans="1:16" ht="15.75" thickBot="1" x14ac:dyDescent="0.3">
      <c r="A7" s="1">
        <v>1940</v>
      </c>
      <c r="B7" s="2">
        <f>'Table 1'!C6</f>
        <v>569196.06809651817</v>
      </c>
      <c r="C7" s="2">
        <f>'Table 5'!$B6</f>
        <v>152439.62229735905</v>
      </c>
      <c r="D7" s="2"/>
      <c r="E7" s="2">
        <f t="shared" ref="E7:E70" si="0">SUM(B7:D7)</f>
        <v>721635.69039387722</v>
      </c>
      <c r="F7" s="2">
        <f>'Table 1'!I6</f>
        <v>218.35704022988503</v>
      </c>
      <c r="G7" s="2">
        <f>'Table 5'!$G6</f>
        <v>77.075516309237443</v>
      </c>
      <c r="H7" s="2">
        <f t="shared" ref="H7:H70" si="1">SUM(F7:G7)</f>
        <v>295.43255653912246</v>
      </c>
      <c r="I7" s="2">
        <f>'Table 1'!G6</f>
        <v>405.93038993593046</v>
      </c>
      <c r="J7" s="2">
        <f>'Table 1'!B6</f>
        <v>1209705.7366121318</v>
      </c>
      <c r="K7" s="2">
        <f>'Table 1'!H6</f>
        <v>335.56126721591636</v>
      </c>
      <c r="L7" s="3">
        <f>'Table 1'!K6</f>
        <v>1.1432296559234085</v>
      </c>
      <c r="M7" s="13"/>
      <c r="N7" s="3">
        <f>'Table 5'!J6</f>
        <v>1.5067692646143056</v>
      </c>
      <c r="O7" s="3">
        <f>'Table 6'!E9</f>
        <v>1.2200244172921573</v>
      </c>
      <c r="P7" s="3"/>
    </row>
    <row r="8" spans="1:16" ht="15.75" thickBot="1" x14ac:dyDescent="0.3">
      <c r="A8" s="1">
        <v>1941</v>
      </c>
      <c r="B8" s="2">
        <f>'Table 1'!C7</f>
        <v>575974.68898282491</v>
      </c>
      <c r="C8" s="2">
        <f>'Table 5'!$B7</f>
        <v>149127.82084234257</v>
      </c>
      <c r="D8" s="2"/>
      <c r="E8" s="2">
        <f t="shared" si="0"/>
        <v>725102.50982516748</v>
      </c>
      <c r="F8" s="2">
        <f>'Table 1'!I7</f>
        <v>256.83405172413791</v>
      </c>
      <c r="G8" s="2">
        <f>'Table 5'!$G7</f>
        <v>77.578112278325122</v>
      </c>
      <c r="H8" s="2">
        <f t="shared" si="1"/>
        <v>334.41216400246304</v>
      </c>
      <c r="I8" s="2">
        <f>'Table 1'!G7</f>
        <v>441.16738030743051</v>
      </c>
      <c r="J8" s="2">
        <f>'Table 1'!B7</f>
        <v>1195968.1068563464</v>
      </c>
      <c r="K8" s="2">
        <f>'Table 1'!H7</f>
        <v>368.87888379152344</v>
      </c>
      <c r="L8" s="3">
        <f>'Table 1'!K7</f>
        <v>1.2088304999269859</v>
      </c>
      <c r="M8" s="13"/>
      <c r="N8" s="3">
        <f>'Table 5'!J7</f>
        <v>1.4102520537851659</v>
      </c>
      <c r="O8" s="3">
        <f>'Table 6'!E10</f>
        <v>1.2502557563432013</v>
      </c>
      <c r="P8" s="3"/>
    </row>
    <row r="9" spans="1:16" ht="15.75" thickBot="1" x14ac:dyDescent="0.3">
      <c r="A9" s="1">
        <v>1942</v>
      </c>
      <c r="B9" s="2">
        <f>'Table 1'!C8</f>
        <v>582849.85622782528</v>
      </c>
      <c r="C9" s="2">
        <f>'Table 5'!$B8</f>
        <v>145719.47302863258</v>
      </c>
      <c r="D9" s="2"/>
      <c r="E9" s="2">
        <f t="shared" si="0"/>
        <v>728569.32925645786</v>
      </c>
      <c r="F9" s="2">
        <f>'Table 1'!I8</f>
        <v>280.88218390804599</v>
      </c>
      <c r="G9" s="2">
        <f>'Table 5'!$G8</f>
        <v>79.653296691965238</v>
      </c>
      <c r="H9" s="2">
        <f t="shared" si="1"/>
        <v>360.53548060001123</v>
      </c>
      <c r="I9" s="2">
        <f>'Table 1'!G8</f>
        <v>483.37946411950156</v>
      </c>
      <c r="J9" s="2">
        <f>'Table 1'!B8</f>
        <v>1194909.016052342</v>
      </c>
      <c r="K9" s="2">
        <f>'Table 1'!H8</f>
        <v>404.53244358006214</v>
      </c>
      <c r="L9" s="3">
        <f>'Table 1'!K8</f>
        <v>1.1912807983303511</v>
      </c>
      <c r="M9" s="13"/>
      <c r="N9" s="3">
        <f>'Table 5'!J8</f>
        <v>1.3512409716894438</v>
      </c>
      <c r="O9" s="3">
        <f>'Table 6'!E11</f>
        <v>1.223274064079328</v>
      </c>
      <c r="P9" s="3"/>
    </row>
    <row r="10" spans="1:16" ht="15.75" thickBot="1" x14ac:dyDescent="0.3">
      <c r="A10" s="1">
        <v>1943</v>
      </c>
      <c r="B10" s="2">
        <f>'Table 1'!C9</f>
        <v>589823.64725748182</v>
      </c>
      <c r="C10" s="2">
        <f>'Table 5'!$B9</f>
        <v>142212.50143026654</v>
      </c>
      <c r="D10" s="2"/>
      <c r="E10" s="2">
        <f t="shared" si="0"/>
        <v>732036.14868774835</v>
      </c>
      <c r="F10" s="2">
        <f>'Table 1'!I9</f>
        <v>332.82614942528738</v>
      </c>
      <c r="G10" s="2">
        <f>'Table 5'!$G9</f>
        <v>86.383488481647774</v>
      </c>
      <c r="H10" s="2">
        <f t="shared" si="1"/>
        <v>419.20963790693514</v>
      </c>
      <c r="I10" s="2">
        <f>'Table 1'!G9</f>
        <v>557.12535670115562</v>
      </c>
      <c r="J10" s="2">
        <f>'Table 1'!B9</f>
        <v>1188065.6600880071</v>
      </c>
      <c r="K10" s="2">
        <f>'Table 1'!H9</f>
        <v>468.93482020167647</v>
      </c>
      <c r="L10" s="3">
        <f>'Table 1'!K9</f>
        <v>1.2033245529087655</v>
      </c>
      <c r="M10" s="13"/>
      <c r="N10" s="3">
        <f>'Table 5'!J9</f>
        <v>1.2953301702757787</v>
      </c>
      <c r="O10" s="3">
        <f>'Table 6'!E12</f>
        <v>1.2211984639374136</v>
      </c>
      <c r="P10" s="3"/>
    </row>
    <row r="11" spans="1:16" ht="15.75" thickBot="1" x14ac:dyDescent="0.3">
      <c r="A11" s="1">
        <v>1944</v>
      </c>
      <c r="B11" s="2">
        <f>'Table 1'!C10</f>
        <v>596898.19952938752</v>
      </c>
      <c r="C11" s="2">
        <f>'Table 5'!$B10</f>
        <v>138604.7685896511</v>
      </c>
      <c r="D11" s="2"/>
      <c r="E11" s="2">
        <f t="shared" si="0"/>
        <v>735502.96811903862</v>
      </c>
      <c r="F11" s="2">
        <f>'Table 1'!I10</f>
        <v>382.84626436781616</v>
      </c>
      <c r="G11" s="2">
        <f>'Table 5'!$G10</f>
        <v>90.765625234744959</v>
      </c>
      <c r="H11" s="2">
        <f t="shared" si="1"/>
        <v>473.61188960256112</v>
      </c>
      <c r="I11" s="2">
        <f>'Table 1'!G10</f>
        <v>622.25541652930019</v>
      </c>
      <c r="J11" s="2">
        <f>'Table 1'!B10</f>
        <v>1202261.550287833</v>
      </c>
      <c r="K11" s="2">
        <f>'Table 1'!H10</f>
        <v>517.57075353555661</v>
      </c>
      <c r="L11" s="3">
        <f>'Table 1'!K10</f>
        <v>1.2392371301357525</v>
      </c>
      <c r="M11" s="13"/>
      <c r="N11" s="3">
        <f>'Table 5'!J10</f>
        <v>1.2652417201232251</v>
      </c>
      <c r="O11" s="3">
        <f>'Table 6'!E13</f>
        <v>1.2441376680447978</v>
      </c>
      <c r="P11" s="3"/>
    </row>
    <row r="12" spans="1:16" ht="15.75" thickBot="1" x14ac:dyDescent="0.3">
      <c r="A12" s="1">
        <v>1945</v>
      </c>
      <c r="B12" s="2">
        <f>'Table 1'!C11</f>
        <v>604075.71271697059</v>
      </c>
      <c r="C12" s="2">
        <f>'Table 5'!$B11</f>
        <v>134894.07483335852</v>
      </c>
      <c r="D12" s="2"/>
      <c r="E12" s="2">
        <f t="shared" si="0"/>
        <v>738969.78755032911</v>
      </c>
      <c r="F12" s="2">
        <f>'Table 1'!I11</f>
        <v>376.11278735632192</v>
      </c>
      <c r="G12" s="2">
        <f>'Table 5'!$G11</f>
        <v>97.601281362306338</v>
      </c>
      <c r="H12" s="2">
        <f t="shared" si="1"/>
        <v>473.71406871862825</v>
      </c>
      <c r="I12" s="2">
        <f>'Table 1'!G11</f>
        <v>626.31304922614174</v>
      </c>
      <c r="J12" s="2">
        <f>'Table 1'!B11</f>
        <v>1233616.7482256119</v>
      </c>
      <c r="K12" s="2">
        <f>'Table 1'!H11</f>
        <v>507.70472282174097</v>
      </c>
      <c r="L12" s="3">
        <f>'Table 1'!K11</f>
        <v>1.2263530648933254</v>
      </c>
      <c r="M12" s="13"/>
      <c r="N12" s="3">
        <f>'Table 5'!J11</f>
        <v>1.4251200234267194</v>
      </c>
      <c r="O12" s="3">
        <f>'Table 6'!E14</f>
        <v>1.2626366659694743</v>
      </c>
      <c r="P12" s="3"/>
    </row>
    <row r="13" spans="1:16" ht="15.75" thickBot="1" x14ac:dyDescent="0.3">
      <c r="A13" s="1">
        <v>1946</v>
      </c>
      <c r="B13" s="2">
        <f>'Table 1'!C12</f>
        <v>613889.47085349169</v>
      </c>
      <c r="C13" s="2">
        <f>'Table 5'!$B12</f>
        <v>139211.64776776615</v>
      </c>
      <c r="D13" s="2"/>
      <c r="E13" s="2">
        <f t="shared" si="0"/>
        <v>753101.11862125783</v>
      </c>
      <c r="F13" s="2">
        <f>'Table 1'!I12</f>
        <v>387.65589080459779</v>
      </c>
      <c r="G13" s="2">
        <f>'Table 5'!$G12</f>
        <v>114.13747521797467</v>
      </c>
      <c r="H13" s="2">
        <f t="shared" si="1"/>
        <v>501.79336602257246</v>
      </c>
      <c r="I13" s="2">
        <f>'Table 1'!G12</f>
        <v>657.30756427491281</v>
      </c>
      <c r="J13" s="2">
        <f>'Table 1'!B12</f>
        <v>1282426.5772986142</v>
      </c>
      <c r="K13" s="2">
        <f>'Table 1'!H12</f>
        <v>512.54986126340873</v>
      </c>
      <c r="L13" s="3">
        <f>'Table 1'!K12</f>
        <v>1.2320265954934051</v>
      </c>
      <c r="M13" s="13"/>
      <c r="N13" s="3">
        <f>'Table 5'!J12</f>
        <v>1.5996190487377422</v>
      </c>
      <c r="O13" s="3">
        <f>'Table 6'!E15</f>
        <v>1.2999765026942141</v>
      </c>
      <c r="P13" s="3"/>
    </row>
    <row r="14" spans="1:16" ht="15.75" thickBot="1" x14ac:dyDescent="0.3">
      <c r="A14" s="1">
        <v>1947</v>
      </c>
      <c r="B14" s="2">
        <f>'Table 1'!C13</f>
        <v>623647.97410985536</v>
      </c>
      <c r="C14" s="2">
        <f>'Table 5'!$B13</f>
        <v>143584.47558233107</v>
      </c>
      <c r="D14" s="2"/>
      <c r="E14" s="2">
        <f t="shared" si="0"/>
        <v>767232.44969218643</v>
      </c>
      <c r="F14" s="2">
        <f>'Table 1'!I13</f>
        <v>375.15086206896558</v>
      </c>
      <c r="G14" s="2">
        <f>'Table 5'!$G13</f>
        <v>125.93456531190665</v>
      </c>
      <c r="H14" s="2">
        <f t="shared" si="1"/>
        <v>501.08542738087226</v>
      </c>
      <c r="I14" s="2">
        <f>'Table 1'!G13</f>
        <v>694.04174196007841</v>
      </c>
      <c r="J14" s="2">
        <f>'Table 1'!B13</f>
        <v>1304412.8950471249</v>
      </c>
      <c r="K14" s="2">
        <f>'Table 1'!H13</f>
        <v>532.0721257780915</v>
      </c>
      <c r="L14" s="3">
        <f>'Table 1'!K13</f>
        <v>1.1305660119557237</v>
      </c>
      <c r="M14" s="13"/>
      <c r="N14" s="3">
        <f>'Table 5'!J13</f>
        <v>1.6484165017204537</v>
      </c>
      <c r="O14" s="3">
        <f>'Table 6'!E16</f>
        <v>1.22747965401134</v>
      </c>
      <c r="P14" s="3"/>
    </row>
    <row r="15" spans="1:16" ht="15.75" thickBot="1" x14ac:dyDescent="0.3">
      <c r="A15" s="1">
        <v>1948</v>
      </c>
      <c r="B15" s="2">
        <f>'Table 1'!C14</f>
        <v>628247.07894574734</v>
      </c>
      <c r="C15" s="2">
        <f>'Table 5'!$B14</f>
        <v>146819.16353711695</v>
      </c>
      <c r="D15" s="2"/>
      <c r="E15" s="2">
        <f t="shared" si="0"/>
        <v>775066.2424828643</v>
      </c>
      <c r="F15" s="2">
        <f>'Table 1'!I14</f>
        <v>416.51364942528738</v>
      </c>
      <c r="G15" s="2">
        <f>'Table 5'!$G14</f>
        <v>150.5565926820168</v>
      </c>
      <c r="H15" s="2">
        <f t="shared" si="1"/>
        <v>567.07024210730424</v>
      </c>
      <c r="I15" s="2">
        <f>'Table 1'!G14</f>
        <v>781.0083834452256</v>
      </c>
      <c r="J15" s="2">
        <f>'Table 1'!B14</f>
        <v>1320676.0490278436</v>
      </c>
      <c r="K15" s="2">
        <f>'Table 1'!H14</f>
        <v>591.370142602442</v>
      </c>
      <c r="L15" s="3">
        <f>'Table 1'!K14</f>
        <v>1.1210871281843624</v>
      </c>
      <c r="M15" s="13"/>
      <c r="N15" s="3">
        <f>'Table 5'!J14</f>
        <v>1.7340341178111198</v>
      </c>
      <c r="O15" s="3">
        <f>'Table 6'!E17</f>
        <v>1.2371963835962754</v>
      </c>
      <c r="P15" s="3"/>
    </row>
    <row r="16" spans="1:16" ht="15.75" thickBot="1" x14ac:dyDescent="0.3">
      <c r="A16" s="1">
        <v>1949</v>
      </c>
      <c r="B16" s="2">
        <f>'Table 1'!C15</f>
        <v>633828.30821721128</v>
      </c>
      <c r="C16" s="2">
        <f>'Table 5'!$B15</f>
        <v>150318.6283309717</v>
      </c>
      <c r="D16" s="2"/>
      <c r="E16" s="2">
        <f t="shared" si="0"/>
        <v>784146.93654818297</v>
      </c>
      <c r="F16" s="2">
        <f>'Table 1'!I15</f>
        <v>445.37140804597703</v>
      </c>
      <c r="G16" s="2">
        <f>'Table 5'!$G15</f>
        <v>167.92990917163485</v>
      </c>
      <c r="H16" s="2">
        <f t="shared" si="1"/>
        <v>613.30131721761188</v>
      </c>
      <c r="I16" s="2">
        <f>'Table 1'!G15</f>
        <v>796.29616332811565</v>
      </c>
      <c r="J16" s="2">
        <f>'Table 1'!B15</f>
        <v>1336929.0194431392</v>
      </c>
      <c r="K16" s="2">
        <f>'Table 1'!H15</f>
        <v>595.61588666823229</v>
      </c>
      <c r="L16" s="3">
        <f>'Table 1'!K15</f>
        <v>1.1797349014998322</v>
      </c>
      <c r="M16" s="13"/>
      <c r="N16" s="3">
        <f>'Table 5'!J15</f>
        <v>1.8756377972391691</v>
      </c>
      <c r="O16" s="3">
        <f>'Table 6'!E18</f>
        <v>1.3131374104729201</v>
      </c>
      <c r="P16" s="3"/>
    </row>
    <row r="17" spans="1:16" ht="15.75" thickBot="1" x14ac:dyDescent="0.3">
      <c r="A17" s="1">
        <v>1950</v>
      </c>
      <c r="B17" s="2">
        <f>'Table 1'!C16</f>
        <v>643118.07520093117</v>
      </c>
      <c r="C17" s="2">
        <f>'Table 5'!$B16</f>
        <v>154749.11241621221</v>
      </c>
      <c r="D17" s="2"/>
      <c r="E17" s="2">
        <f t="shared" si="0"/>
        <v>797867.18761714338</v>
      </c>
      <c r="F17" s="2">
        <f>'Table 1'!I16</f>
        <v>489.61997126436785</v>
      </c>
      <c r="G17" s="2">
        <f>'Table 5'!$G16</f>
        <v>201.90408850871708</v>
      </c>
      <c r="H17" s="2">
        <f t="shared" si="1"/>
        <v>691.5240597730849</v>
      </c>
      <c r="I17" s="2">
        <f>'Table 1'!G16</f>
        <v>899.1805246658364</v>
      </c>
      <c r="J17" s="2">
        <f>'Table 1'!B16</f>
        <v>1352234.9182740848</v>
      </c>
      <c r="K17" s="2">
        <f>'Table 1'!H16</f>
        <v>664.95881190044918</v>
      </c>
      <c r="L17" s="3">
        <f>'Table 1'!K16</f>
        <v>1.1449161003024917</v>
      </c>
      <c r="M17" s="13"/>
      <c r="N17" s="3">
        <f>'Table 5'!J16</f>
        <v>1.9621048038601037</v>
      </c>
      <c r="O17" s="3">
        <f>'Table 6'!E19</f>
        <v>1.303412687848309</v>
      </c>
      <c r="P17" s="3"/>
    </row>
    <row r="18" spans="1:16" ht="15.75" thickBot="1" x14ac:dyDescent="0.3">
      <c r="A18" s="1">
        <v>1951</v>
      </c>
      <c r="B18" s="2">
        <f>'Table 1'!C17</f>
        <v>645511.10268937668</v>
      </c>
      <c r="C18" s="2">
        <f>'Table 5'!$B17</f>
        <v>157560.54242191953</v>
      </c>
      <c r="D18" s="2"/>
      <c r="E18" s="2">
        <f t="shared" si="0"/>
        <v>803071.64511129621</v>
      </c>
      <c r="F18" s="2">
        <f>'Table 1'!I17</f>
        <v>547.33548850574709</v>
      </c>
      <c r="G18" s="2">
        <f>'Table 5'!$G17</f>
        <v>292.24035805102125</v>
      </c>
      <c r="H18" s="2">
        <f t="shared" si="1"/>
        <v>839.57584655676828</v>
      </c>
      <c r="I18" s="2">
        <f>'Table 1'!G17</f>
        <v>1155.6354988778005</v>
      </c>
      <c r="J18" s="2">
        <f>'Table 1'!B17</f>
        <v>1368834.1299137664</v>
      </c>
      <c r="K18" s="2">
        <f>'Table 1'!H17</f>
        <v>844.24801633971754</v>
      </c>
      <c r="L18" s="3">
        <f>'Table 1'!K17</f>
        <v>1.0043378794559275</v>
      </c>
      <c r="M18" s="13"/>
      <c r="N18" s="3">
        <f>'Table 5'!J17</f>
        <v>2.1969626576371684</v>
      </c>
      <c r="O18" s="3">
        <f>'Table 6'!E20</f>
        <v>1.2383277209600634</v>
      </c>
      <c r="P18" s="3"/>
    </row>
    <row r="19" spans="1:16" ht="15.75" thickBot="1" x14ac:dyDescent="0.3">
      <c r="A19" s="1">
        <v>1952</v>
      </c>
      <c r="B19" s="2">
        <f>'Table 1'!C18</f>
        <v>660442.49713804794</v>
      </c>
      <c r="C19" s="2">
        <f>'Table 5'!$B18</f>
        <v>157690.63110893092</v>
      </c>
      <c r="D19" s="2"/>
      <c r="E19" s="2">
        <f t="shared" si="0"/>
        <v>818133.12824697886</v>
      </c>
      <c r="F19" s="2">
        <f>'Table 1'!I18</f>
        <v>646.41379310344826</v>
      </c>
      <c r="G19" s="2">
        <f>'Table 5'!$G18</f>
        <v>252.75910170849789</v>
      </c>
      <c r="H19" s="2">
        <f t="shared" si="1"/>
        <v>899.17289481194621</v>
      </c>
      <c r="I19" s="2">
        <f>'Table 1'!G18</f>
        <v>1177.7199665516634</v>
      </c>
      <c r="J19" s="2">
        <f>'Table 1'!B18</f>
        <v>1393213.5855367098</v>
      </c>
      <c r="K19" s="2">
        <f>'Table 1'!H18</f>
        <v>845.32621471528978</v>
      </c>
      <c r="L19" s="3">
        <f>'Table 1'!K18</f>
        <v>1.1578472453235968</v>
      </c>
      <c r="M19" s="13"/>
      <c r="N19" s="3">
        <f>'Table 5'!J18</f>
        <v>1.896166959099701</v>
      </c>
      <c r="O19" s="3">
        <f>'Table 6'!E21</f>
        <v>1.3001542826574672</v>
      </c>
      <c r="P19" s="3"/>
    </row>
    <row r="20" spans="1:16" ht="15.75" thickBot="1" x14ac:dyDescent="0.3">
      <c r="A20" s="1">
        <v>1953</v>
      </c>
      <c r="B20" s="2">
        <f>'Table 1'!C19</f>
        <v>673894.93964238255</v>
      </c>
      <c r="C20" s="2">
        <f>'Table 5'!$B19</f>
        <v>157316.55658261105</v>
      </c>
      <c r="D20" s="2"/>
      <c r="E20" s="2">
        <f t="shared" si="0"/>
        <v>831211.49622499361</v>
      </c>
      <c r="F20" s="2">
        <f>'Table 1'!I19</f>
        <v>689.70043103448279</v>
      </c>
      <c r="G20" s="2">
        <f>'Table 5'!$G19</f>
        <v>278.79648256863391</v>
      </c>
      <c r="H20" s="2">
        <f t="shared" si="1"/>
        <v>968.4969136031167</v>
      </c>
      <c r="I20" s="2">
        <f>'Table 1'!G19</f>
        <v>1236.6125129702439</v>
      </c>
      <c r="J20" s="2">
        <f>'Table 1'!B19</f>
        <v>1420291.6859967792</v>
      </c>
      <c r="K20" s="2">
        <f>'Table 1'!H19</f>
        <v>870.67503468653558</v>
      </c>
      <c r="L20" s="3">
        <f>'Table 1'!K19</f>
        <v>1.1754717880902947</v>
      </c>
      <c r="M20" s="13"/>
      <c r="N20" s="3">
        <f>'Table 5'!J19</f>
        <v>2.035432789776165</v>
      </c>
      <c r="O20" s="3">
        <f>'Table 6'!E22</f>
        <v>1.3382295268787567</v>
      </c>
      <c r="P20" s="3"/>
    </row>
    <row r="21" spans="1:16" ht="15.75" thickBot="1" x14ac:dyDescent="0.3">
      <c r="A21" s="1">
        <v>1954</v>
      </c>
      <c r="B21" s="2">
        <f>'Table 1'!C20</f>
        <v>694760.80976392131</v>
      </c>
      <c r="C21" s="2">
        <f>'Table 5'!$B20</f>
        <v>158490.47968683159</v>
      </c>
      <c r="D21" s="2"/>
      <c r="E21" s="2">
        <f t="shared" si="0"/>
        <v>853251.2894507529</v>
      </c>
      <c r="F21" s="2">
        <f>'Table 1'!I20</f>
        <v>762.80675287356325</v>
      </c>
      <c r="G21" s="2">
        <f>'Table 5'!$G20</f>
        <v>307.72396614306297</v>
      </c>
      <c r="H21" s="2">
        <f t="shared" si="1"/>
        <v>1070.5307190166263</v>
      </c>
      <c r="I21" s="2">
        <f>'Table 1'!G20</f>
        <v>1377.7185888929259</v>
      </c>
      <c r="J21" s="2">
        <f>'Table 1'!B20</f>
        <v>1442369.6558340979</v>
      </c>
      <c r="K21" s="2">
        <f>'Table 1'!H20</f>
        <v>955.17718590399397</v>
      </c>
      <c r="L21" s="3">
        <f>'Table 1'!K20</f>
        <v>1.1494637387068989</v>
      </c>
      <c r="M21" s="13"/>
      <c r="N21" s="3">
        <f>'Table 5'!J20</f>
        <v>2.0327042748065343</v>
      </c>
      <c r="O21" s="3">
        <f>'Table 6'!E23</f>
        <v>1.3135246876629745</v>
      </c>
      <c r="P21" s="3"/>
    </row>
    <row r="22" spans="1:16" ht="15.75" thickBot="1" x14ac:dyDescent="0.3">
      <c r="A22" s="1">
        <v>1955</v>
      </c>
      <c r="B22" s="2">
        <f>'Table 1'!C21</f>
        <v>709579.19532786065</v>
      </c>
      <c r="C22" s="2">
        <f>'Table 5'!$B21</f>
        <v>158094.94695356325</v>
      </c>
      <c r="D22" s="2"/>
      <c r="E22" s="2">
        <f t="shared" si="0"/>
        <v>867674.1422814239</v>
      </c>
      <c r="F22" s="2">
        <f>'Table 1'!I21</f>
        <v>852.26580459770116</v>
      </c>
      <c r="G22" s="2">
        <f>'Table 5'!$G21</f>
        <v>319.46263978282616</v>
      </c>
      <c r="H22" s="2">
        <f t="shared" si="1"/>
        <v>1171.7284443805274</v>
      </c>
      <c r="I22" s="2">
        <f>'Table 1'!G21</f>
        <v>1508.0355058245452</v>
      </c>
      <c r="J22" s="2">
        <f>'Table 1'!B21</f>
        <v>1462920.0908579489</v>
      </c>
      <c r="K22" s="2">
        <f>'Table 1'!H21</f>
        <v>1030.8392886587112</v>
      </c>
      <c r="L22" s="3">
        <f>'Table 1'!K21</f>
        <v>1.1651537236156402</v>
      </c>
      <c r="M22" s="13"/>
      <c r="N22" s="3">
        <f>'Table 5'!J21</f>
        <v>1.9602484730498184</v>
      </c>
      <c r="O22" s="3">
        <f>'Table 6'!E24</f>
        <v>1.3100243105209293</v>
      </c>
      <c r="P22" s="3"/>
    </row>
    <row r="23" spans="1:16" ht="15.75" thickBot="1" x14ac:dyDescent="0.3">
      <c r="A23" s="1">
        <v>1956</v>
      </c>
      <c r="B23" s="2">
        <f>'Table 1'!C22</f>
        <v>724611.72271093703</v>
      </c>
      <c r="C23" s="2">
        <f>'Table 5'!$B22</f>
        <v>157588.27728906297</v>
      </c>
      <c r="D23" s="2">
        <f>'Table 1'!N22</f>
        <v>5270</v>
      </c>
      <c r="E23" s="2">
        <f t="shared" si="0"/>
        <v>887470</v>
      </c>
      <c r="F23" s="2">
        <f>'Table 1'!I22</f>
        <v>924.41020114942523</v>
      </c>
      <c r="G23" s="2">
        <f>'Table 5'!$G22</f>
        <v>323.97557101071737</v>
      </c>
      <c r="H23" s="2">
        <f t="shared" si="1"/>
        <v>1248.3857721601426</v>
      </c>
      <c r="I23" s="2">
        <f>'Table 1'!G22</f>
        <v>1584.3138414144491</v>
      </c>
      <c r="J23" s="2">
        <f>'Table 1'!B22</f>
        <v>1486026.6008030025</v>
      </c>
      <c r="K23" s="2">
        <f>'Table 1'!H22</f>
        <v>1066.1409698576965</v>
      </c>
      <c r="L23" s="3">
        <f>'Table 1'!K22</f>
        <v>1.1965882690549023</v>
      </c>
      <c r="M23" s="3">
        <f>'Table 1'!Q22</f>
        <v>1.1879484853999596</v>
      </c>
      <c r="N23" s="3">
        <f>'Table 5'!J22</f>
        <v>1.9282961014140116</v>
      </c>
      <c r="O23" s="3">
        <f>'Table 6'!E25</f>
        <v>1.3272939783956261</v>
      </c>
      <c r="P23" s="3">
        <f>'Table 6'!I25</f>
        <v>1.3194122029371373</v>
      </c>
    </row>
    <row r="24" spans="1:16" ht="15.75" thickBot="1" x14ac:dyDescent="0.3">
      <c r="A24" s="1">
        <v>1957</v>
      </c>
      <c r="B24" s="2">
        <f>'Table 1'!C23</f>
        <v>745510.46154065942</v>
      </c>
      <c r="C24" s="2">
        <f>'Table 5'!$B23</f>
        <v>154089.53845934058</v>
      </c>
      <c r="D24" s="2">
        <f>'Table 1'!N23</f>
        <v>5154.25</v>
      </c>
      <c r="E24" s="2">
        <f t="shared" si="0"/>
        <v>904754.25</v>
      </c>
      <c r="F24" s="2">
        <f>'Table 1'!I23</f>
        <v>975.39224137931035</v>
      </c>
      <c r="G24" s="2">
        <f>'Table 5'!$G23</f>
        <v>367.36233870768211</v>
      </c>
      <c r="H24" s="2">
        <f t="shared" si="1"/>
        <v>1342.7545800869925</v>
      </c>
      <c r="I24" s="2">
        <f>'Table 1'!G23</f>
        <v>1665.4617646730185</v>
      </c>
      <c r="J24" s="2">
        <f>'Table 1'!B23</f>
        <v>1515171.965043965</v>
      </c>
      <c r="K24" s="2">
        <f>'Table 1'!H23</f>
        <v>1099.1899289957444</v>
      </c>
      <c r="L24" s="3">
        <f>'Table 1'!K23</f>
        <v>1.1902900793780522</v>
      </c>
      <c r="M24" s="3">
        <f>'Table 1'!Q23</f>
        <v>1.1821172526188952</v>
      </c>
      <c r="N24" s="3">
        <f>'Table 5'!J23</f>
        <v>2.1689459833264499</v>
      </c>
      <c r="O24" s="3">
        <f>'Table 6'!E26</f>
        <v>1.3579208447736919</v>
      </c>
      <c r="P24" s="3">
        <f>'Table 6'!I26</f>
        <v>1.3501849722821564</v>
      </c>
    </row>
    <row r="25" spans="1:16" ht="15.75" thickBot="1" x14ac:dyDescent="0.3">
      <c r="A25" s="1">
        <v>1958</v>
      </c>
      <c r="B25" s="2">
        <f>'Table 1'!C24</f>
        <v>758842.49932728661</v>
      </c>
      <c r="C25" s="2">
        <f>'Table 5'!$B24</f>
        <v>148657.50067271339</v>
      </c>
      <c r="D25" s="2">
        <f>'Table 1'!N24</f>
        <v>4950</v>
      </c>
      <c r="E25" s="2">
        <f t="shared" si="0"/>
        <v>912450</v>
      </c>
      <c r="F25" s="2">
        <f>'Table 1'!I24</f>
        <v>1052.346264367816</v>
      </c>
      <c r="G25" s="2">
        <f>'Table 5'!$G24</f>
        <v>416.56849074105821</v>
      </c>
      <c r="H25" s="2">
        <f t="shared" si="1"/>
        <v>1468.9147551088743</v>
      </c>
      <c r="I25" s="2">
        <f>'Table 1'!G24</f>
        <v>1779.3276596115527</v>
      </c>
      <c r="J25" s="2">
        <f>'Table 1'!B24</f>
        <v>1544510.8170279665</v>
      </c>
      <c r="K25" s="2">
        <f>'Table 1'!H24</f>
        <v>1152.0331486155817</v>
      </c>
      <c r="L25" s="3">
        <f>'Table 1'!K24</f>
        <v>1.2037659159123999</v>
      </c>
      <c r="M25" s="3">
        <f>'Table 1'!Q24</f>
        <v>1.1959645283771538</v>
      </c>
      <c r="N25" s="3">
        <f>'Table 5'!J24</f>
        <v>2.4323978689672083</v>
      </c>
      <c r="O25" s="3">
        <f>'Table 6'!E27</f>
        <v>1.40502801551324</v>
      </c>
      <c r="P25" s="3">
        <f>'Table 6'!I27</f>
        <v>1.3974058020475262</v>
      </c>
    </row>
    <row r="26" spans="1:16" ht="15.75" thickBot="1" x14ac:dyDescent="0.3">
      <c r="A26" s="1">
        <v>1959</v>
      </c>
      <c r="B26" s="2">
        <f>'Table 1'!C25</f>
        <v>786593.18659189693</v>
      </c>
      <c r="C26" s="2">
        <f>'Table 5'!$B25</f>
        <v>145606.81340810307</v>
      </c>
      <c r="D26" s="2">
        <f>'Table 1'!N25</f>
        <v>5243</v>
      </c>
      <c r="E26" s="2">
        <f t="shared" si="0"/>
        <v>937443</v>
      </c>
      <c r="F26" s="2">
        <f>'Table 1'!I25</f>
        <v>1096.594827586207</v>
      </c>
      <c r="G26" s="2">
        <f>'Table 5'!$G25</f>
        <v>370.94842469620511</v>
      </c>
      <c r="H26" s="2">
        <f t="shared" si="1"/>
        <v>1467.5432522824121</v>
      </c>
      <c r="I26" s="2">
        <f>'Table 1'!G25</f>
        <v>1837.852173702443</v>
      </c>
      <c r="J26" s="2">
        <f>'Table 1'!B25</f>
        <v>1567240.5350523649</v>
      </c>
      <c r="K26" s="2">
        <f>'Table 1'!H25</f>
        <v>1172.6675852223516</v>
      </c>
      <c r="L26" s="3">
        <f>'Table 1'!K25</f>
        <v>1.1888336579459711</v>
      </c>
      <c r="M26" s="3">
        <f>'Table 1'!Q25</f>
        <v>1.1809620110395092</v>
      </c>
      <c r="N26" s="3">
        <f>'Table 5'!J25</f>
        <v>2.1724856328485624</v>
      </c>
      <c r="O26" s="3">
        <f>'Table 6'!E28</f>
        <v>1.3424771138225573</v>
      </c>
      <c r="P26" s="3">
        <f>'Table 6'!I28</f>
        <v>1.3349688093093532</v>
      </c>
    </row>
    <row r="27" spans="1:16" ht="15.75" thickBot="1" x14ac:dyDescent="0.3">
      <c r="A27" s="1">
        <v>1960</v>
      </c>
      <c r="B27" s="2">
        <f>'Table 1'!C26</f>
        <v>810681.19558529649</v>
      </c>
      <c r="C27" s="2">
        <f>'Table 5'!$B26</f>
        <v>141318.80441470351</v>
      </c>
      <c r="D27" s="2">
        <f>'Table 1'!N26</f>
        <v>5269.25</v>
      </c>
      <c r="E27" s="2">
        <f t="shared" si="0"/>
        <v>957269.25</v>
      </c>
      <c r="F27" s="2">
        <f>'Table 1'!I26</f>
        <v>1161.0438218390807</v>
      </c>
      <c r="G27" s="2">
        <f>'Table 5'!$G26</f>
        <v>391.89690534193835</v>
      </c>
      <c r="H27" s="2">
        <f t="shared" si="1"/>
        <v>1552.9407271810192</v>
      </c>
      <c r="I27" s="2">
        <f>'Table 1'!G26</f>
        <v>1978.3749371747876</v>
      </c>
      <c r="J27" s="2">
        <f>'Table 1'!B26</f>
        <v>1585672.7884682077</v>
      </c>
      <c r="K27" s="2">
        <f>'Table 1'!H26</f>
        <v>1247.6564847189807</v>
      </c>
      <c r="L27" s="3">
        <f>'Table 1'!K26</f>
        <v>1.1478984892872393</v>
      </c>
      <c r="M27" s="3">
        <f>'Table 1'!Q26</f>
        <v>1.140485583090052</v>
      </c>
      <c r="N27" s="3">
        <f>'Table 5'!J26</f>
        <v>2.2226795373826902</v>
      </c>
      <c r="O27" s="3">
        <f>'Table 6'!E29</f>
        <v>1.3074434186196247</v>
      </c>
      <c r="P27" s="3">
        <f>'Table 6'!I29</f>
        <v>1.3002466490236499</v>
      </c>
    </row>
    <row r="28" spans="1:16" ht="15.75" thickBot="1" x14ac:dyDescent="0.3">
      <c r="A28" s="1">
        <v>1961</v>
      </c>
      <c r="B28" s="2">
        <f>'Table 1'!C27</f>
        <v>839427.26686229219</v>
      </c>
      <c r="C28" s="2">
        <f>'Table 5'!$B27</f>
        <v>137272.73313770781</v>
      </c>
      <c r="D28" s="2">
        <f>'Table 1'!N27</f>
        <v>4492.75</v>
      </c>
      <c r="E28" s="2">
        <f t="shared" si="0"/>
        <v>981192.75</v>
      </c>
      <c r="F28" s="2">
        <f>'Table 1'!I27</f>
        <v>1254.3505747126437</v>
      </c>
      <c r="G28" s="2">
        <f>'Table 5'!$G27</f>
        <v>405.0781124384697</v>
      </c>
      <c r="H28" s="2">
        <f t="shared" si="1"/>
        <v>1659.4286871511135</v>
      </c>
      <c r="I28" s="2">
        <f>'Table 1'!G27</f>
        <v>2156.6015118363198</v>
      </c>
      <c r="J28" s="2">
        <f>'Table 1'!B27</f>
        <v>1610744.7265399231</v>
      </c>
      <c r="K28" s="2">
        <f>'Table 1'!H27</f>
        <v>1338.8847259919105</v>
      </c>
      <c r="L28" s="3">
        <f>'Table 1'!K27</f>
        <v>1.1160731850162426</v>
      </c>
      <c r="M28" s="3">
        <f>'Table 1'!Q27</f>
        <v>1.110131581900079</v>
      </c>
      <c r="N28" s="3">
        <f>'Table 5'!J27</f>
        <v>2.2039985769298331</v>
      </c>
      <c r="O28" s="3">
        <f>'Table 6'!E30</f>
        <v>1.2689783677723505</v>
      </c>
      <c r="P28" s="3">
        <f>'Table 6'!I30</f>
        <v>1.2631678860277502</v>
      </c>
    </row>
    <row r="29" spans="1:16" ht="15.75" thickBot="1" x14ac:dyDescent="0.3">
      <c r="A29" s="1">
        <v>1962</v>
      </c>
      <c r="B29" s="2">
        <f>'Table 1'!C28</f>
        <v>855754.55187322688</v>
      </c>
      <c r="C29" s="2">
        <f>'Table 5'!$B28</f>
        <v>137345.44812677312</v>
      </c>
      <c r="D29" s="2">
        <f>'Table 1'!N28</f>
        <v>4474</v>
      </c>
      <c r="E29" s="2">
        <f t="shared" si="0"/>
        <v>997574</v>
      </c>
      <c r="F29" s="2">
        <f>'Table 1'!I28</f>
        <v>1339</v>
      </c>
      <c r="G29" s="2">
        <f>'Table 5'!$G28</f>
        <v>357.88292676607773</v>
      </c>
      <c r="H29" s="2">
        <f t="shared" si="1"/>
        <v>1696.8829267660776</v>
      </c>
      <c r="I29" s="2">
        <f>'Table 1'!G28</f>
        <v>2212.5448637113204</v>
      </c>
      <c r="J29" s="2">
        <f>'Table 1'!B28</f>
        <v>1646509.4083059118</v>
      </c>
      <c r="K29" s="2">
        <f>'Table 1'!H28</f>
        <v>1343.7790592328292</v>
      </c>
      <c r="L29" s="3">
        <f>'Table 1'!K28</f>
        <v>1.1644034677137547</v>
      </c>
      <c r="M29" s="3">
        <f>'Table 1'!Q28</f>
        <v>1.1583474711960768</v>
      </c>
      <c r="N29" s="3">
        <f>'Table 5'!J28</f>
        <v>1.9390939022446099</v>
      </c>
      <c r="O29" s="3">
        <f>'Table 6'!E31</f>
        <v>1.2715429349276957</v>
      </c>
      <c r="P29" s="3">
        <f>'Table 6'!I31</f>
        <v>1.2658402170432415</v>
      </c>
    </row>
    <row r="30" spans="1:16" ht="15.75" thickBot="1" x14ac:dyDescent="0.3">
      <c r="A30" s="1">
        <v>1963</v>
      </c>
      <c r="B30" s="2">
        <f>'Table 1'!C29</f>
        <v>874500.15570807795</v>
      </c>
      <c r="C30" s="2">
        <f>'Table 5'!$B29</f>
        <v>137699.84429192205</v>
      </c>
      <c r="D30" s="2">
        <f>'Table 1'!N29</f>
        <v>5160.75</v>
      </c>
      <c r="E30" s="2">
        <f t="shared" si="0"/>
        <v>1017360.75</v>
      </c>
      <c r="F30" s="2">
        <f>'Table 1'!I29</f>
        <v>1419</v>
      </c>
      <c r="G30" s="2">
        <f>'Table 5'!$G29</f>
        <v>406.22480195647552</v>
      </c>
      <c r="H30" s="2">
        <f t="shared" si="1"/>
        <v>1825.2248019564754</v>
      </c>
      <c r="I30" s="2">
        <f>'Table 1'!G29</f>
        <v>2406.0872053545449</v>
      </c>
      <c r="J30" s="2">
        <f>'Table 1'!B29</f>
        <v>1681988.9502400535</v>
      </c>
      <c r="K30" s="2">
        <f>'Table 1'!H29</f>
        <v>1430.5011962243559</v>
      </c>
      <c r="L30" s="3">
        <f>'Table 1'!K29</f>
        <v>1.1343165771543897</v>
      </c>
      <c r="M30" s="3">
        <f>'Table 1'!Q29</f>
        <v>1.1276618261730018</v>
      </c>
      <c r="N30" s="3">
        <f>'Table 5'!J29</f>
        <v>2.0622663770441374</v>
      </c>
      <c r="O30" s="3">
        <f>'Table 6'!E32</f>
        <v>1.2605550112143962</v>
      </c>
      <c r="P30" s="3">
        <f>'Table 6'!I32</f>
        <v>1.2541606134807264</v>
      </c>
    </row>
    <row r="31" spans="1:16" ht="15.75" thickBot="1" x14ac:dyDescent="0.3">
      <c r="A31" s="1">
        <v>1964</v>
      </c>
      <c r="B31" s="2">
        <f>'Table 1'!C30</f>
        <v>908070.25985203905</v>
      </c>
      <c r="C31" s="2">
        <f>'Table 5'!$B30</f>
        <v>140229.74014796095</v>
      </c>
      <c r="D31" s="2">
        <f>'Table 1'!N30</f>
        <v>5052</v>
      </c>
      <c r="E31" s="2">
        <f t="shared" si="0"/>
        <v>1053352</v>
      </c>
      <c r="F31" s="2">
        <f>'Table 1'!I30</f>
        <v>1525</v>
      </c>
      <c r="G31" s="2">
        <f>'Table 5'!$G30</f>
        <v>455.0571865229889</v>
      </c>
      <c r="H31" s="2">
        <f t="shared" si="1"/>
        <v>1980.057186522989</v>
      </c>
      <c r="I31" s="2">
        <f>'Table 1'!G30</f>
        <v>2629.7323374397779</v>
      </c>
      <c r="J31" s="2">
        <f>'Table 1'!B30</f>
        <v>1719423.7367354336</v>
      </c>
      <c r="K31" s="2">
        <f>'Table 1'!H30</f>
        <v>1529.4265638281186</v>
      </c>
      <c r="L31" s="3">
        <f>'Table 1'!K30</f>
        <v>1.0980491051811399</v>
      </c>
      <c r="M31" s="3">
        <f>'Table 1'!Q30</f>
        <v>1.0919739668088981</v>
      </c>
      <c r="N31" s="3">
        <f>'Table 5'!J30</f>
        <v>2.1217646971772526</v>
      </c>
      <c r="O31" s="3">
        <f>'Table 6'!E33</f>
        <v>1.2349902207501859</v>
      </c>
      <c r="P31" s="3">
        <f>'Table 6'!I33</f>
        <v>1.2290670624942277</v>
      </c>
    </row>
    <row r="32" spans="1:16" ht="15.75" thickBot="1" x14ac:dyDescent="0.3">
      <c r="A32" s="1">
        <v>1965</v>
      </c>
      <c r="B32" s="2">
        <f>'Table 1'!C31</f>
        <v>941469.94222612062</v>
      </c>
      <c r="C32" s="2">
        <f>'Table 5'!$B31</f>
        <v>142530.05777387938</v>
      </c>
      <c r="D32" s="2">
        <f>'Table 1'!N31</f>
        <v>5247.5</v>
      </c>
      <c r="E32" s="2">
        <f t="shared" si="0"/>
        <v>1089247.5</v>
      </c>
      <c r="F32" s="2">
        <f>'Table 1'!I31</f>
        <v>1689</v>
      </c>
      <c r="G32" s="2">
        <f>'Table 5'!$G31</f>
        <v>470.50589544643282</v>
      </c>
      <c r="H32" s="2">
        <f t="shared" si="1"/>
        <v>2159.505895446433</v>
      </c>
      <c r="I32" s="2">
        <f>'Table 1'!G31</f>
        <v>2886.1756070747242</v>
      </c>
      <c r="J32" s="2">
        <f>'Table 1'!B31</f>
        <v>1753844.1878655709</v>
      </c>
      <c r="K32" s="2">
        <f>'Table 1'!H31</f>
        <v>1645.6282873036751</v>
      </c>
      <c r="L32" s="3">
        <f>'Table 1'!K31</f>
        <v>1.090163021167655</v>
      </c>
      <c r="M32" s="3">
        <f>'Table 1'!Q31</f>
        <v>1.0841204257760186</v>
      </c>
      <c r="N32" s="3">
        <f>'Table 5'!J31</f>
        <v>2.0059812269361235</v>
      </c>
      <c r="O32" s="3">
        <f>'Table 6'!E34</f>
        <v>1.2105796464246201</v>
      </c>
      <c r="P32" s="3">
        <f>'Table 6'!I34</f>
        <v>1.2047476232208827</v>
      </c>
    </row>
    <row r="33" spans="1:16" ht="15.75" thickBot="1" x14ac:dyDescent="0.3">
      <c r="A33" s="1">
        <v>1966</v>
      </c>
      <c r="B33" s="2">
        <f>'Table 1'!C32</f>
        <v>984015.52064300654</v>
      </c>
      <c r="C33" s="2">
        <f>'Table 5'!$B32</f>
        <v>145984.47935699346</v>
      </c>
      <c r="D33" s="2">
        <f>'Table 1'!N32</f>
        <v>5464</v>
      </c>
      <c r="E33" s="2">
        <f t="shared" si="0"/>
        <v>1135464</v>
      </c>
      <c r="F33" s="2">
        <f>'Table 1'!I32</f>
        <v>1854</v>
      </c>
      <c r="G33" s="2">
        <f>'Table 5'!$G32</f>
        <v>497.1234559769955</v>
      </c>
      <c r="H33" s="2">
        <f t="shared" si="1"/>
        <v>2351.1234559769955</v>
      </c>
      <c r="I33" s="2">
        <f>'Table 1'!G32</f>
        <v>3106.8704368351277</v>
      </c>
      <c r="J33" s="2">
        <f>'Table 1'!B32</f>
        <v>1790026.3958139075</v>
      </c>
      <c r="K33" s="2">
        <f>'Table 1'!H32</f>
        <v>1735.6562138417319</v>
      </c>
      <c r="L33" s="3">
        <f>'Table 1'!K32</f>
        <v>1.0855356079419116</v>
      </c>
      <c r="M33" s="3">
        <f>'Table 1'!Q32</f>
        <v>1.0795411770941261</v>
      </c>
      <c r="N33" s="3">
        <f>'Table 5'!J32</f>
        <v>1.9619767760725675</v>
      </c>
      <c r="O33" s="3">
        <f>'Table 6'!E35</f>
        <v>1.1987628713194238</v>
      </c>
      <c r="P33" s="3">
        <f>'Table 6'!I35</f>
        <v>1.1929942689428719</v>
      </c>
    </row>
    <row r="34" spans="1:16" ht="15.75" thickBot="1" x14ac:dyDescent="0.3">
      <c r="A34" s="1">
        <v>1967</v>
      </c>
      <c r="B34" s="2">
        <f>'Table 1'!C33</f>
        <v>1004523.0444890122</v>
      </c>
      <c r="C34" s="2">
        <f>'Table 5'!$B33</f>
        <v>145576.95551098778</v>
      </c>
      <c r="D34" s="2">
        <f>'Table 1'!N33</f>
        <v>5947.25</v>
      </c>
      <c r="E34" s="2">
        <f t="shared" si="0"/>
        <v>1156047.25</v>
      </c>
      <c r="F34" s="2">
        <f>'Table 1'!I33</f>
        <v>2003</v>
      </c>
      <c r="G34" s="2">
        <f>'Table 5'!$G33</f>
        <v>459.94907574710902</v>
      </c>
      <c r="H34" s="2">
        <f t="shared" si="1"/>
        <v>2462.949075747109</v>
      </c>
      <c r="I34" s="2">
        <f>'Table 1'!G33</f>
        <v>3182.9035470624376</v>
      </c>
      <c r="J34" s="2">
        <f>'Table 1'!B33</f>
        <v>1823846.0165840809</v>
      </c>
      <c r="K34" s="2">
        <f>'Table 1'!H33</f>
        <v>1745.1602372791119</v>
      </c>
      <c r="L34" s="3">
        <f>'Table 1'!K33</f>
        <v>1.1425776797016063</v>
      </c>
      <c r="M34" s="3">
        <f>'Table 1'!Q33</f>
        <v>1.1358528950714537</v>
      </c>
      <c r="N34" s="3">
        <f>'Table 5'!J33</f>
        <v>1.8104302964172063</v>
      </c>
      <c r="O34" s="3">
        <f>'Table 6'!E36</f>
        <v>1.2271128946146603</v>
      </c>
      <c r="P34" s="3">
        <f>'Table 6'!I36</f>
        <v>1.2208000495622657</v>
      </c>
    </row>
    <row r="35" spans="1:16" ht="15.75" thickBot="1" x14ac:dyDescent="0.3">
      <c r="A35" s="1">
        <v>1968</v>
      </c>
      <c r="B35" s="2">
        <f>'Table 1'!C34</f>
        <v>994141.79275876761</v>
      </c>
      <c r="C35" s="2">
        <f>'Table 5'!$B34</f>
        <v>140658.20724123239</v>
      </c>
      <c r="D35" s="2">
        <f>'Table 1'!N34</f>
        <v>11409</v>
      </c>
      <c r="E35" s="2">
        <f t="shared" si="0"/>
        <v>1146209</v>
      </c>
      <c r="F35" s="2">
        <f>'Table 1'!I34</f>
        <v>2088</v>
      </c>
      <c r="G35" s="2">
        <f>'Table 5'!$G34</f>
        <v>462.23154621839711</v>
      </c>
      <c r="H35" s="2">
        <f t="shared" si="1"/>
        <v>2550.2315462183969</v>
      </c>
      <c r="I35" s="2">
        <f>'Table 1'!G34</f>
        <v>3294.4233194296248</v>
      </c>
      <c r="J35" s="2">
        <f>'Table 1'!B34</f>
        <v>1843327.1772385046</v>
      </c>
      <c r="K35" s="2">
        <f>'Table 1'!H34</f>
        <v>1787.2157260573856</v>
      </c>
      <c r="L35" s="3">
        <f>'Table 1'!K34</f>
        <v>1.1751821481728799</v>
      </c>
      <c r="M35" s="3">
        <f>'Table 1'!Q34</f>
        <v>1.1618485073214617</v>
      </c>
      <c r="N35" s="3">
        <f>'Table 5'!J34</f>
        <v>1.8387281573610172</v>
      </c>
      <c r="O35" s="3">
        <f>'Table 6'!E37</f>
        <v>1.2574285282173614</v>
      </c>
      <c r="P35" s="3">
        <f>'Table 6'!I37</f>
        <v>1.2449124843907715</v>
      </c>
    </row>
    <row r="36" spans="1:16" ht="15.75" thickBot="1" x14ac:dyDescent="0.3">
      <c r="A36" s="1">
        <v>1969</v>
      </c>
      <c r="B36" s="2">
        <f>'Table 1'!C35</f>
        <v>1023151.2428416172</v>
      </c>
      <c r="C36" s="2">
        <f>'Table 5'!$B35</f>
        <v>141248.7571583828</v>
      </c>
      <c r="D36" s="2">
        <f>'Table 1'!N35</f>
        <v>12034.5</v>
      </c>
      <c r="E36" s="2">
        <f t="shared" si="0"/>
        <v>1176434.5</v>
      </c>
      <c r="F36" s="2">
        <f>'Table 1'!I35</f>
        <v>2200</v>
      </c>
      <c r="G36" s="2">
        <f>'Table 5'!$G35</f>
        <v>454.80907731518897</v>
      </c>
      <c r="H36" s="2">
        <f t="shared" si="1"/>
        <v>2654.8090773151889</v>
      </c>
      <c r="I36" s="2">
        <f>'Table 1'!G35</f>
        <v>3469.6204287515761</v>
      </c>
      <c r="J36" s="2">
        <f>'Table 1'!B35</f>
        <v>1864682.1139307823</v>
      </c>
      <c r="K36" s="2">
        <f>'Table 1'!H35</f>
        <v>1860.7034426031769</v>
      </c>
      <c r="L36" s="3">
        <f>'Table 1'!K35</f>
        <v>1.1555950783934714</v>
      </c>
      <c r="M36" s="3">
        <f>'Table 1'!Q35</f>
        <v>1.1421607656944277</v>
      </c>
      <c r="N36" s="3">
        <f>'Table 5'!J35</f>
        <v>1.7304829619544218</v>
      </c>
      <c r="O36" s="3">
        <f>'Table 6'!E38</f>
        <v>1.2253324530571588</v>
      </c>
      <c r="P36" s="3">
        <f>'Table 6'!I38</f>
        <v>1.2127977446596094</v>
      </c>
    </row>
    <row r="37" spans="1:16" ht="15.75" thickBot="1" x14ac:dyDescent="0.3">
      <c r="A37" s="1">
        <v>1970</v>
      </c>
      <c r="B37" s="2">
        <f>'Table 1'!C36</f>
        <v>1072519.311245257</v>
      </c>
      <c r="C37" s="2">
        <f>'Table 5'!$B36</f>
        <v>144380.68875474297</v>
      </c>
      <c r="D37" s="2">
        <f>'Table 1'!N36</f>
        <v>9271.5</v>
      </c>
      <c r="E37" s="2">
        <f t="shared" si="0"/>
        <v>1226171.5</v>
      </c>
      <c r="F37" s="2">
        <f>'Table 1'!I36</f>
        <v>2444</v>
      </c>
      <c r="G37" s="2">
        <f>'Table 5'!$G36</f>
        <v>501.46049350030813</v>
      </c>
      <c r="H37" s="2">
        <f t="shared" si="1"/>
        <v>2945.4604935003081</v>
      </c>
      <c r="I37" s="2">
        <f>'Table 1'!G36</f>
        <v>3858.5882885504575</v>
      </c>
      <c r="J37" s="2">
        <f>'Table 1'!B36</f>
        <v>1898369.3483504551</v>
      </c>
      <c r="K37" s="2">
        <f>'Table 1'!H36</f>
        <v>2032.58037847234</v>
      </c>
      <c r="L37" s="3">
        <f>'Table 1'!K36</f>
        <v>1.121110324693755</v>
      </c>
      <c r="M37" s="3">
        <f>'Table 1'!Q36</f>
        <v>1.1115018363729554</v>
      </c>
      <c r="N37" s="3">
        <f>'Table 5'!J36</f>
        <v>1.7087553435801857</v>
      </c>
      <c r="O37" s="3">
        <f>'Table 6'!E39</f>
        <v>1.190832234932983</v>
      </c>
      <c r="P37" s="3">
        <f>'Table 6'!I39</f>
        <v>1.1818279471427506</v>
      </c>
    </row>
    <row r="38" spans="1:16" ht="15.75" thickBot="1" x14ac:dyDescent="0.3">
      <c r="A38" s="1">
        <v>1971</v>
      </c>
      <c r="B38" s="2">
        <f>'Table 1'!C37</f>
        <v>1107158.6507421925</v>
      </c>
      <c r="C38" s="2">
        <f>'Table 5'!$B37</f>
        <v>145241.34925780748</v>
      </c>
      <c r="D38" s="2">
        <f>'Table 1'!N37</f>
        <v>9547.5</v>
      </c>
      <c r="E38" s="2">
        <f t="shared" si="0"/>
        <v>1261947.5</v>
      </c>
      <c r="F38" s="2">
        <f>'Table 1'!I37</f>
        <v>2945</v>
      </c>
      <c r="G38" s="2">
        <f>'Table 5'!$G37</f>
        <v>551.35061080932951</v>
      </c>
      <c r="H38" s="2">
        <f t="shared" si="1"/>
        <v>3496.3506108093297</v>
      </c>
      <c r="I38" s="2">
        <f>'Table 1'!G37</f>
        <v>4395.6439680538042</v>
      </c>
      <c r="J38" s="2">
        <f>'Table 1'!B37</f>
        <v>1935447.710056026</v>
      </c>
      <c r="K38" s="2">
        <f>'Table 1'!H37</f>
        <v>2271.1251485717289</v>
      </c>
      <c r="L38" s="3">
        <f>'Table 1'!K37</f>
        <v>1.1712089299957837</v>
      </c>
      <c r="M38" s="3">
        <f>'Table 1'!Q37</f>
        <v>1.1611954477097743</v>
      </c>
      <c r="N38" s="3">
        <f>'Table 5'!J37</f>
        <v>1.6714620439389833</v>
      </c>
      <c r="O38" s="3">
        <f>'Table 6'!E40</f>
        <v>1.2292234918286884</v>
      </c>
      <c r="P38" s="3">
        <f>'Table 6'!I40</f>
        <v>1.2199235714372028</v>
      </c>
    </row>
    <row r="39" spans="1:16" ht="15.75" thickBot="1" x14ac:dyDescent="0.3">
      <c r="A39" s="1">
        <v>1972</v>
      </c>
      <c r="B39" s="2">
        <f>'Table 1'!C38</f>
        <v>1118247.0806868423</v>
      </c>
      <c r="C39" s="2">
        <f>'Table 5'!$B38</f>
        <v>151452.91931315768</v>
      </c>
      <c r="D39" s="2">
        <f>'Table 1'!N38</f>
        <v>13477.75</v>
      </c>
      <c r="E39" s="2">
        <f t="shared" si="0"/>
        <v>1283177.75</v>
      </c>
      <c r="F39" s="2">
        <f>'Table 1'!I38</f>
        <v>3378</v>
      </c>
      <c r="G39" s="2">
        <f>'Table 5'!$G38</f>
        <v>699.23310647888104</v>
      </c>
      <c r="H39" s="2">
        <f t="shared" si="1"/>
        <v>4077.2331064788809</v>
      </c>
      <c r="I39" s="2">
        <f>'Table 1'!G38</f>
        <v>5331</v>
      </c>
      <c r="J39" s="2">
        <f>'Table 1'!B38</f>
        <v>1977668.7723002711</v>
      </c>
      <c r="K39" s="2">
        <f>'Table 1'!H38</f>
        <v>2695.5980064343098</v>
      </c>
      <c r="L39" s="3">
        <f>'Table 1'!K38</f>
        <v>1.1206416142436435</v>
      </c>
      <c r="M39" s="3">
        <f>'Table 1'!Q38</f>
        <v>1.1072958546501159</v>
      </c>
      <c r="N39" s="3">
        <f>'Table 5'!J38</f>
        <v>1.712731192109364</v>
      </c>
      <c r="O39" s="3">
        <f>'Table 6'!E41</f>
        <v>1.1912675062359712</v>
      </c>
      <c r="P39" s="3">
        <f>'Table 6'!I41</f>
        <v>1.1787551277816442</v>
      </c>
    </row>
    <row r="40" spans="1:16" ht="15.75" thickBot="1" x14ac:dyDescent="0.3">
      <c r="A40" s="1">
        <v>1973</v>
      </c>
      <c r="B40" s="2">
        <f>'Table 1'!C39</f>
        <v>1153382.0668098202</v>
      </c>
      <c r="C40" s="2">
        <f>'Table 5'!$B39</f>
        <v>161117.93319017976</v>
      </c>
      <c r="D40" s="2">
        <f>'Table 1'!N39</f>
        <v>15755.25</v>
      </c>
      <c r="E40" s="2">
        <f t="shared" si="0"/>
        <v>1330255.25</v>
      </c>
      <c r="F40" s="2">
        <f>'Table 1'!I39</f>
        <v>3797</v>
      </c>
      <c r="G40" s="2">
        <f>'Table 5'!$G39</f>
        <v>894.94193993547879</v>
      </c>
      <c r="H40" s="2">
        <f t="shared" si="1"/>
        <v>4691.9419399354792</v>
      </c>
      <c r="I40" s="2">
        <f>'Table 1'!G39</f>
        <v>6146</v>
      </c>
      <c r="J40" s="2">
        <f>'Table 1'!B39</f>
        <v>2030440.0083228662</v>
      </c>
      <c r="K40" s="2">
        <f>'Table 1'!H39</f>
        <v>3026.9301111125005</v>
      </c>
      <c r="L40" s="3">
        <f>'Table 1'!K39</f>
        <v>1.08758950713768</v>
      </c>
      <c r="M40" s="3">
        <f>'Table 1'!Q39</f>
        <v>1.0729331923182306</v>
      </c>
      <c r="N40" s="3">
        <f>'Table 5'!J39</f>
        <v>1.8350528867263025</v>
      </c>
      <c r="O40" s="3">
        <f>'Table 6'!E42</f>
        <v>1.17920590489703</v>
      </c>
      <c r="P40" s="3">
        <f>'Table 6'!I42</f>
        <v>1.165239650049978</v>
      </c>
    </row>
    <row r="41" spans="1:16" ht="15.75" thickBot="1" x14ac:dyDescent="0.3">
      <c r="A41" s="1">
        <v>1974</v>
      </c>
      <c r="B41" s="2">
        <f>'Table 1'!C40</f>
        <v>1209935.0950590102</v>
      </c>
      <c r="C41" s="2">
        <f>'Table 5'!$B40</f>
        <v>174164.9049409898</v>
      </c>
      <c r="D41" s="2">
        <f>'Table 1'!N40</f>
        <v>13609</v>
      </c>
      <c r="E41" s="2">
        <f t="shared" si="0"/>
        <v>1397709</v>
      </c>
      <c r="F41" s="2">
        <f>'Table 1'!I40</f>
        <v>4481</v>
      </c>
      <c r="G41" s="2">
        <f>'Table 5'!$G40</f>
        <v>984.55430429942123</v>
      </c>
      <c r="H41" s="2">
        <f t="shared" si="1"/>
        <v>5465.5543042994213</v>
      </c>
      <c r="I41" s="2">
        <f>'Table 1'!G40</f>
        <v>7232</v>
      </c>
      <c r="J41" s="2">
        <f>'Table 1'!B40</f>
        <v>2088425.2298420975</v>
      </c>
      <c r="K41" s="2">
        <f>'Table 1'!H40</f>
        <v>3462.8962994029716</v>
      </c>
      <c r="L41" s="3">
        <f>'Table 1'!K40</f>
        <v>1.0694817639779224</v>
      </c>
      <c r="M41" s="3">
        <f>'Table 1'!Q40</f>
        <v>1.0575863387253706</v>
      </c>
      <c r="N41" s="3">
        <f>'Table 5'!J40</f>
        <v>1.6324486979329544</v>
      </c>
      <c r="O41" s="3">
        <f>'Table 6'!E43</f>
        <v>1.1403213583260177</v>
      </c>
      <c r="P41" s="3">
        <f>'Table 6'!I43</f>
        <v>1.1292184510932111</v>
      </c>
    </row>
    <row r="42" spans="1:16" ht="15.75" thickBot="1" x14ac:dyDescent="0.3">
      <c r="A42" s="1">
        <v>1975</v>
      </c>
      <c r="B42" s="2">
        <f>'Table 1'!C41</f>
        <v>1230099.723777239</v>
      </c>
      <c r="C42" s="2">
        <f>'Table 5'!$B41</f>
        <v>182300.27622276102</v>
      </c>
      <c r="D42" s="2">
        <f>'Table 1'!N41</f>
        <v>13991.5</v>
      </c>
      <c r="E42" s="2">
        <f t="shared" si="0"/>
        <v>1426391.5</v>
      </c>
      <c r="F42" s="2">
        <f>'Table 1'!I41</f>
        <v>5397</v>
      </c>
      <c r="G42" s="2">
        <f>'Table 5'!$G41</f>
        <v>877.01488849288057</v>
      </c>
      <c r="H42" s="2">
        <f t="shared" si="1"/>
        <v>6274.0148884928803</v>
      </c>
      <c r="I42" s="2">
        <f>'Table 1'!G41</f>
        <v>7854</v>
      </c>
      <c r="J42" s="2">
        <f>'Table 1'!B41</f>
        <v>2144098.782010281</v>
      </c>
      <c r="K42" s="2">
        <f>'Table 1'!H41</f>
        <v>3663.0774971273408</v>
      </c>
      <c r="L42" s="3">
        <f>'Table 1'!K41</f>
        <v>1.1977494780280069</v>
      </c>
      <c r="M42" s="3">
        <f>'Table 1'!Q41</f>
        <v>1.1842791540665949</v>
      </c>
      <c r="N42" s="3">
        <f>'Table 5'!J41</f>
        <v>1.3133289954004217</v>
      </c>
      <c r="O42" s="3">
        <f>'Table 6'!E44</f>
        <v>1.2126674743057504</v>
      </c>
      <c r="P42" s="3">
        <f>'Table 6'!I44</f>
        <v>1.2007723971360189</v>
      </c>
    </row>
    <row r="43" spans="1:16" ht="15.75" thickBot="1" x14ac:dyDescent="0.3">
      <c r="A43" s="1">
        <v>1976</v>
      </c>
      <c r="B43" s="2">
        <f>'Table 1'!C42</f>
        <v>1246991.7190741552</v>
      </c>
      <c r="C43" s="2">
        <f>'Table 5'!$B42</f>
        <v>190108.2809258448</v>
      </c>
      <c r="D43" s="2">
        <f>'Table 1'!N42</f>
        <v>16001.5</v>
      </c>
      <c r="E43" s="2">
        <f t="shared" si="0"/>
        <v>1453101.5</v>
      </c>
      <c r="F43" s="2">
        <f>'Table 1'!I42</f>
        <v>6230</v>
      </c>
      <c r="G43" s="2">
        <f>'Table 5'!$G42</f>
        <v>1306.0381182316396</v>
      </c>
      <c r="H43" s="2">
        <f t="shared" si="1"/>
        <v>7536.0381182316396</v>
      </c>
      <c r="I43" s="2">
        <f>'Table 1'!G42</f>
        <v>8493</v>
      </c>
      <c r="J43" s="2">
        <f>'Table 1'!B42</f>
        <v>2178050.7891309545</v>
      </c>
      <c r="K43" s="2">
        <f>'Table 1'!H42</f>
        <v>3899.3581060562501</v>
      </c>
      <c r="L43" s="3">
        <f>'Table 1'!K42</f>
        <v>1.2812425578790174</v>
      </c>
      <c r="M43" s="3">
        <f>'Table 1'!Q42</f>
        <v>1.2650098477739464</v>
      </c>
      <c r="N43" s="3">
        <f>'Table 5'!J42</f>
        <v>1.7618206517405133</v>
      </c>
      <c r="O43" s="3">
        <f>'Table 6'!E45</f>
        <v>1.3448163351211218</v>
      </c>
      <c r="P43" s="3">
        <f>'Table 6'!I45</f>
        <v>1.3300072673537011</v>
      </c>
    </row>
    <row r="44" spans="1:16" ht="15.75" thickBot="1" x14ac:dyDescent="0.3">
      <c r="A44" s="1">
        <v>1977</v>
      </c>
      <c r="B44" s="2">
        <f>'Table 1'!C43</f>
        <v>1263467.5832024352</v>
      </c>
      <c r="C44" s="2">
        <f>'Table 5'!$B43</f>
        <v>191632.41679756483</v>
      </c>
      <c r="D44" s="2">
        <f>'Table 1'!N43</f>
        <v>13164.25</v>
      </c>
      <c r="E44" s="2">
        <f t="shared" si="0"/>
        <v>1468264.25</v>
      </c>
      <c r="F44" s="2">
        <f>'Table 1'!I43</f>
        <v>7015</v>
      </c>
      <c r="G44" s="2">
        <f>'Table 5'!$G43</f>
        <v>1552.3056693199546</v>
      </c>
      <c r="H44" s="2">
        <f t="shared" si="1"/>
        <v>8567.3056693199542</v>
      </c>
      <c r="I44" s="2">
        <f>'Table 1'!G43</f>
        <v>10273</v>
      </c>
      <c r="J44" s="2">
        <f>'Table 1'!B43</f>
        <v>2204232.7358337897</v>
      </c>
      <c r="K44" s="2">
        <f>'Table 1'!H43</f>
        <v>4660.5786371800968</v>
      </c>
      <c r="L44" s="3">
        <f>'Table 1'!K43</f>
        <v>1.1913071038218079</v>
      </c>
      <c r="M44" s="3">
        <f>'Table 1'!Q43</f>
        <v>1.179022697203068</v>
      </c>
      <c r="N44" s="3">
        <f>'Table 5'!J43</f>
        <v>1.7380746551323483</v>
      </c>
      <c r="O44" s="3">
        <f>'Table 6'!E46</f>
        <v>1.2633147921484695</v>
      </c>
      <c r="P44" s="3">
        <f>'Table 6'!I46</f>
        <v>1.2519880900561584</v>
      </c>
    </row>
    <row r="45" spans="1:16" ht="15.75" thickBot="1" x14ac:dyDescent="0.3">
      <c r="A45" s="1">
        <v>1978</v>
      </c>
      <c r="B45" s="2">
        <f>'Table 1'!C44</f>
        <v>1264151.9818797885</v>
      </c>
      <c r="C45" s="2">
        <f>'Table 5'!$B44</f>
        <v>190748.01812021155</v>
      </c>
      <c r="D45" s="2">
        <f>'Table 1'!N44</f>
        <v>14735.25</v>
      </c>
      <c r="E45" s="2">
        <f t="shared" si="0"/>
        <v>1469635.25</v>
      </c>
      <c r="F45" s="2">
        <f>'Table 1'!I44</f>
        <v>8050</v>
      </c>
      <c r="G45" s="2">
        <f>'Table 5'!$G44</f>
        <v>1539.7205370167528</v>
      </c>
      <c r="H45" s="2">
        <f t="shared" si="1"/>
        <v>9589.7205370167521</v>
      </c>
      <c r="I45" s="2">
        <f>'Table 1'!G44</f>
        <v>11292</v>
      </c>
      <c r="J45" s="2">
        <f>'Table 1'!B44</f>
        <v>2226728.2318534567</v>
      </c>
      <c r="K45" s="2">
        <f>'Table 1'!H44</f>
        <v>5071.1172735259679</v>
      </c>
      <c r="L45" s="3">
        <f>'Table 1'!K44</f>
        <v>1.2557203616358554</v>
      </c>
      <c r="M45" s="3">
        <f>'Table 1'!Q44</f>
        <v>1.2412520387082762</v>
      </c>
      <c r="N45" s="3">
        <f>'Table 5'!J44</f>
        <v>1.5917622987376123</v>
      </c>
      <c r="O45" s="3">
        <f>'Table 6'!E47</f>
        <v>1.2997779143937336</v>
      </c>
      <c r="P45" s="3">
        <f>'Table 6'!I47</f>
        <v>1.2867457334406227</v>
      </c>
    </row>
    <row r="46" spans="1:16" ht="15.75" thickBot="1" x14ac:dyDescent="0.3">
      <c r="A46" s="1">
        <v>1979</v>
      </c>
      <c r="B46" s="2">
        <f>'Table 1'!C45</f>
        <v>1287096.0825862631</v>
      </c>
      <c r="C46" s="2">
        <f>'Table 5'!$B45</f>
        <v>193203.91741373693</v>
      </c>
      <c r="D46" s="2">
        <f>'Table 1'!N45</f>
        <v>21924.5</v>
      </c>
      <c r="E46" s="2">
        <f t="shared" si="0"/>
        <v>1502224.5</v>
      </c>
      <c r="F46" s="2">
        <f>'Table 1'!I45</f>
        <v>9352</v>
      </c>
      <c r="G46" s="2">
        <f>'Table 5'!$G45</f>
        <v>1707.7295618710768</v>
      </c>
      <c r="H46" s="2">
        <f t="shared" si="1"/>
        <v>11059.729561871078</v>
      </c>
      <c r="I46" s="2">
        <f>'Table 1'!G45</f>
        <v>12981</v>
      </c>
      <c r="J46" s="2">
        <f>'Table 1'!B45</f>
        <v>2243357.9941894077</v>
      </c>
      <c r="K46" s="2">
        <f>'Table 1'!H45</f>
        <v>5786.4148448988071</v>
      </c>
      <c r="L46" s="3">
        <f>'Table 1'!K45</f>
        <v>1.2556944172391324</v>
      </c>
      <c r="M46" s="3">
        <f>'Table 1'!Q45</f>
        <v>1.2346630655423039</v>
      </c>
      <c r="N46" s="3">
        <f>'Table 5'!J45</f>
        <v>1.5275435550461531</v>
      </c>
      <c r="O46" s="3">
        <f>'Table 6'!E48</f>
        <v>1.2911752781253472</v>
      </c>
      <c r="P46" s="3">
        <f>'Table 6'!I48</f>
        <v>1.2723309759686061</v>
      </c>
    </row>
    <row r="47" spans="1:16" ht="15.75" thickBot="1" x14ac:dyDescent="0.3">
      <c r="A47" s="1">
        <v>1980</v>
      </c>
      <c r="B47" s="2">
        <f>'Table 1'!C46</f>
        <v>1310767.4537646866</v>
      </c>
      <c r="C47" s="2">
        <f>'Table 5'!$B46</f>
        <v>195732.54623531341</v>
      </c>
      <c r="D47" s="2">
        <f>'Table 1'!N46</f>
        <v>20168.25</v>
      </c>
      <c r="E47" s="2">
        <f t="shared" si="0"/>
        <v>1526668.25</v>
      </c>
      <c r="F47" s="2">
        <f>'Table 1'!I46</f>
        <v>10906</v>
      </c>
      <c r="G47" s="2">
        <f>'Table 5'!$G46</f>
        <v>2254.0225827052541</v>
      </c>
      <c r="H47" s="2">
        <f t="shared" si="1"/>
        <v>13160.022582705255</v>
      </c>
      <c r="I47" s="2">
        <f>'Table 1'!G46</f>
        <v>15105</v>
      </c>
      <c r="J47" s="2">
        <f>'Table 1'!B46</f>
        <v>2269550.1244576657</v>
      </c>
      <c r="K47" s="2">
        <f>'Table 1'!H46</f>
        <v>6655.504030169639</v>
      </c>
      <c r="L47" s="3">
        <f>'Table 1'!K46</f>
        <v>1.2501406965456414</v>
      </c>
      <c r="M47" s="3">
        <f>'Table 1'!Q46</f>
        <v>1.2311967685769285</v>
      </c>
      <c r="N47" s="3">
        <f>'Table 5'!J46</f>
        <v>1.7302715475687664</v>
      </c>
      <c r="O47" s="3">
        <f>'Table 6'!E49</f>
        <v>1.3125218674695605</v>
      </c>
      <c r="P47" s="3">
        <f>'Table 6'!I49</f>
        <v>1.2951826261814858</v>
      </c>
    </row>
    <row r="48" spans="1:16" ht="15.75" thickBot="1" x14ac:dyDescent="0.3">
      <c r="A48" s="1">
        <v>1981</v>
      </c>
      <c r="B48" s="2">
        <f>'Table 1'!C47</f>
        <v>1309918.242373893</v>
      </c>
      <c r="C48" s="2">
        <f>'Table 5'!$B47</f>
        <v>194581.75762610696</v>
      </c>
      <c r="D48" s="2">
        <f>'Table 1'!N47</f>
        <v>32286.75</v>
      </c>
      <c r="E48" s="2">
        <f t="shared" si="0"/>
        <v>1536786.75</v>
      </c>
      <c r="F48" s="2">
        <f>'Table 1'!I47</f>
        <v>12979</v>
      </c>
      <c r="G48" s="2">
        <f>'Table 5'!$G47</f>
        <v>2295.012243596138</v>
      </c>
      <c r="H48" s="2">
        <f t="shared" si="1"/>
        <v>15274.012243596138</v>
      </c>
      <c r="I48" s="2">
        <f>'Table 1'!G47</f>
        <v>17720</v>
      </c>
      <c r="J48" s="2">
        <f>'Table 1'!B47</f>
        <v>2295732.0711605009</v>
      </c>
      <c r="K48" s="2">
        <f>'Table 1'!H47</f>
        <v>7718.6707554433715</v>
      </c>
      <c r="L48" s="3">
        <f>'Table 1'!K47</f>
        <v>1.28367335253718</v>
      </c>
      <c r="M48" s="3">
        <f>'Table 1'!Q47</f>
        <v>1.2527945815219366</v>
      </c>
      <c r="N48" s="3">
        <f>'Table 5'!J47</f>
        <v>1.528059863526025</v>
      </c>
      <c r="O48" s="3">
        <f>'Table 6'!E50</f>
        <v>1.3152806352545754</v>
      </c>
      <c r="P48" s="3">
        <f>'Table 6'!I50</f>
        <v>1.2876475644656025</v>
      </c>
    </row>
    <row r="49" spans="1:16" ht="15.75" thickBot="1" x14ac:dyDescent="0.3">
      <c r="A49" s="1">
        <v>1982</v>
      </c>
      <c r="B49" s="2">
        <f>'Table 1'!C48</f>
        <v>1309193.426854976</v>
      </c>
      <c r="C49" s="2">
        <f>'Table 5'!$B48</f>
        <v>211606.57314502401</v>
      </c>
      <c r="D49" s="2">
        <f>'Table 1'!N48</f>
        <v>39171</v>
      </c>
      <c r="E49" s="2">
        <f t="shared" si="0"/>
        <v>1559971</v>
      </c>
      <c r="F49" s="2">
        <f>'Table 1'!I48</f>
        <v>15653</v>
      </c>
      <c r="G49" s="2">
        <f>'Table 5'!$G48</f>
        <v>2638.1838394690526</v>
      </c>
      <c r="H49" s="2">
        <f t="shared" si="1"/>
        <v>18291.183839469053</v>
      </c>
      <c r="I49" s="2">
        <f>'Table 1'!G48</f>
        <v>21750</v>
      </c>
      <c r="J49" s="2">
        <f>'Table 1'!B48</f>
        <v>2330600.5991692552</v>
      </c>
      <c r="K49" s="2">
        <f>'Table 1'!H48</f>
        <v>9332.3583662309229</v>
      </c>
      <c r="L49" s="3">
        <f>'Table 1'!K48</f>
        <v>1.2811570228223479</v>
      </c>
      <c r="M49" s="3">
        <f>'Table 1'!Q48</f>
        <v>1.2439384484210432</v>
      </c>
      <c r="N49" s="3">
        <f>'Table 5'!J48</f>
        <v>1.3359324346949673</v>
      </c>
      <c r="O49" s="3">
        <f>'Table 6'!E51</f>
        <v>1.2887785622745913</v>
      </c>
      <c r="P49" s="3">
        <f>'Table 6'!I51</f>
        <v>1.2564172266710076</v>
      </c>
    </row>
    <row r="50" spans="1:16" ht="15.75" thickBot="1" x14ac:dyDescent="0.3">
      <c r="A50" s="1">
        <v>1983</v>
      </c>
      <c r="B50" s="2">
        <f>'Table 1'!C49</f>
        <v>1290267.6149589093</v>
      </c>
      <c r="C50" s="2">
        <f>'Table 5'!$B49</f>
        <v>225432.38504109066</v>
      </c>
      <c r="D50" s="2">
        <f>'Table 1'!N49</f>
        <v>51394.25</v>
      </c>
      <c r="E50" s="2">
        <f t="shared" si="0"/>
        <v>1567094.25</v>
      </c>
      <c r="F50" s="2">
        <f>'Table 1'!I49</f>
        <v>17160</v>
      </c>
      <c r="G50" s="2">
        <f>'Table 5'!$G49</f>
        <v>2740.5243456021853</v>
      </c>
      <c r="H50" s="2">
        <f t="shared" si="1"/>
        <v>19900.524345602185</v>
      </c>
      <c r="I50" s="2">
        <f>'Table 1'!G49</f>
        <v>24359</v>
      </c>
      <c r="J50" s="2">
        <f>'Table 1'!B49</f>
        <v>2379705.7516395277</v>
      </c>
      <c r="K50" s="2">
        <f>'Table 1'!H49</f>
        <v>10236.139482042083</v>
      </c>
      <c r="L50" s="3">
        <f>'Table 1'!K49</f>
        <v>1.2992756266831491</v>
      </c>
      <c r="M50" s="3">
        <f>'Table 1'!Q49</f>
        <v>1.2495050413213107</v>
      </c>
      <c r="N50" s="3">
        <f>'Table 5'!J49</f>
        <v>1.187630011007947</v>
      </c>
      <c r="O50" s="3">
        <f>'Table 6'!E52</f>
        <v>1.2826704030762071</v>
      </c>
      <c r="P50" s="3">
        <f>'Table 6'!I52</f>
        <v>1.2406040861566603</v>
      </c>
    </row>
    <row r="51" spans="1:16" ht="15.75" thickBot="1" x14ac:dyDescent="0.3">
      <c r="A51" s="1">
        <v>1984</v>
      </c>
      <c r="B51" s="2">
        <f>'Table 1'!C50</f>
        <v>1294489.8487146022</v>
      </c>
      <c r="C51" s="2">
        <f>'Table 5'!$B50</f>
        <v>243110.15128539782</v>
      </c>
      <c r="D51" s="2">
        <f>'Table 1'!N50</f>
        <v>74237.75</v>
      </c>
      <c r="E51" s="2">
        <f t="shared" si="0"/>
        <v>1611837.75</v>
      </c>
      <c r="F51" s="2">
        <f>'Table 1'!I50</f>
        <v>17504</v>
      </c>
      <c r="G51" s="2">
        <f>'Table 5'!$G50</f>
        <v>2869.4567035489745</v>
      </c>
      <c r="H51" s="2">
        <f t="shared" si="1"/>
        <v>20373.456703548974</v>
      </c>
      <c r="I51" s="2">
        <f>'Table 1'!G50</f>
        <v>27063</v>
      </c>
      <c r="J51" s="2">
        <f>'Table 1'!B50</f>
        <v>2417812.6534528336</v>
      </c>
      <c r="K51" s="2">
        <f>'Table 1'!H50</f>
        <v>11193.174939072234</v>
      </c>
      <c r="L51" s="3">
        <f>'Table 1'!K50</f>
        <v>1.2080512641297414</v>
      </c>
      <c r="M51" s="3">
        <f>'Table 1'!Q50</f>
        <v>1.1425283596322573</v>
      </c>
      <c r="N51" s="3">
        <f>'Table 5'!J50</f>
        <v>1.0544920045807888</v>
      </c>
      <c r="O51" s="3">
        <f>'Table 6'!E53</f>
        <v>1.183771988102023</v>
      </c>
      <c r="P51" s="3">
        <f>'Table 6'!I53</f>
        <v>1.1292500184374454</v>
      </c>
    </row>
    <row r="52" spans="1:16" ht="15.75" thickBot="1" x14ac:dyDescent="0.3">
      <c r="A52" s="1">
        <v>1985</v>
      </c>
      <c r="B52" s="2">
        <f>'Table 1'!C51</f>
        <v>1335342.8221013469</v>
      </c>
      <c r="C52" s="2">
        <f>'Table 5'!$B51</f>
        <v>268257.17789865308</v>
      </c>
      <c r="D52" s="2">
        <f>'Table 1'!N51</f>
        <v>64083</v>
      </c>
      <c r="E52" s="2">
        <f t="shared" si="0"/>
        <v>1667683</v>
      </c>
      <c r="F52" s="2">
        <f>'Table 1'!I51</f>
        <v>19168</v>
      </c>
      <c r="G52" s="2">
        <f>'Table 5'!$G51</f>
        <v>3401.055934240057</v>
      </c>
      <c r="H52" s="2">
        <f t="shared" si="1"/>
        <v>22569.055934240056</v>
      </c>
      <c r="I52" s="2">
        <f>'Table 1'!G51</f>
        <v>30065</v>
      </c>
      <c r="J52" s="2">
        <f>'Table 1'!B51</f>
        <v>2446754.3463853337</v>
      </c>
      <c r="K52" s="2">
        <f>'Table 1'!H51</f>
        <v>12287.706791822382</v>
      </c>
      <c r="L52" s="3">
        <f>'Table 1'!K51</f>
        <v>1.1681891942741711</v>
      </c>
      <c r="M52" s="3">
        <f>'Table 1'!Q51</f>
        <v>1.1146950633567767</v>
      </c>
      <c r="N52" s="3">
        <f>'Table 5'!J51</f>
        <v>1.0317906388096538</v>
      </c>
      <c r="O52" s="3">
        <f>'Table 6'!E54</f>
        <v>1.1453718510723971</v>
      </c>
      <c r="P52" s="3">
        <f>'Table 6'!I54</f>
        <v>1.1013593712832093</v>
      </c>
    </row>
    <row r="53" spans="1:16" ht="15.75" thickBot="1" x14ac:dyDescent="0.3">
      <c r="A53" s="1">
        <v>1986</v>
      </c>
      <c r="B53" s="2">
        <f>'Table 1'!C52</f>
        <v>1339400</v>
      </c>
      <c r="C53" s="2">
        <f>'Table 5'!$B52</f>
        <v>286600</v>
      </c>
      <c r="D53" s="2">
        <f>'Table 1'!N52</f>
        <v>61725</v>
      </c>
      <c r="E53" s="2">
        <f t="shared" si="0"/>
        <v>1687725</v>
      </c>
      <c r="F53" s="2">
        <f>'Table 1'!I52</f>
        <v>22583</v>
      </c>
      <c r="G53" s="2">
        <f>'Table 5'!$G52</f>
        <v>3724.7153358347668</v>
      </c>
      <c r="H53" s="2">
        <f t="shared" si="1"/>
        <v>26307.715335834768</v>
      </c>
      <c r="I53" s="2">
        <f>'Table 1'!G52</f>
        <v>33966</v>
      </c>
      <c r="J53" s="2">
        <f>'Table 1'!B52</f>
        <v>2465624.4931143704</v>
      </c>
      <c r="K53" s="2">
        <f>'Table 1'!H52</f>
        <v>13775.820322541083</v>
      </c>
      <c r="L53" s="3">
        <f>'Table 1'!K52</f>
        <v>1.2239223634565233</v>
      </c>
      <c r="M53" s="3">
        <f>'Table 1'!Q52</f>
        <v>1.1700038280764866</v>
      </c>
      <c r="N53" s="3">
        <f>'Table 5'!J52</f>
        <v>0.943407732052988</v>
      </c>
      <c r="O53" s="3">
        <f>'Table 6'!E55</f>
        <v>1.174478640602739</v>
      </c>
      <c r="P53" s="3">
        <f>'Table 6'!I55</f>
        <v>1.1315245490942267</v>
      </c>
    </row>
    <row r="54" spans="1:16" ht="15.75" thickBot="1" x14ac:dyDescent="0.3">
      <c r="A54" s="1">
        <v>1987</v>
      </c>
      <c r="B54" s="2">
        <f>'Table 1'!C53</f>
        <v>1322300</v>
      </c>
      <c r="C54" s="2">
        <f>'Table 5'!$B53</f>
        <v>296900</v>
      </c>
      <c r="D54" s="2">
        <f>'Table 1'!N53</f>
        <v>70100</v>
      </c>
      <c r="E54" s="2">
        <f t="shared" si="0"/>
        <v>1689300</v>
      </c>
      <c r="F54" s="2">
        <f>'Table 1'!I53</f>
        <v>26992</v>
      </c>
      <c r="G54" s="2">
        <f>'Table 5'!$G53</f>
        <v>3990.3081461311549</v>
      </c>
      <c r="H54" s="2">
        <f t="shared" si="1"/>
        <v>30982.308146131156</v>
      </c>
      <c r="I54" s="2">
        <f>'Table 1'!G53</f>
        <v>40468</v>
      </c>
      <c r="J54" s="2">
        <f>'Table 1'!B53</f>
        <v>2501409.5420112056</v>
      </c>
      <c r="K54" s="2">
        <f>'Table 1'!H53</f>
        <v>16178.078527461983</v>
      </c>
      <c r="L54" s="3">
        <f>'Table 1'!K53</f>
        <v>1.2617639883865928</v>
      </c>
      <c r="M54" s="3">
        <f>'Table 1'!Q53</f>
        <v>1.1982408229270265</v>
      </c>
      <c r="N54" s="3">
        <f>'Table 5'!J53</f>
        <v>0.83074798787310022</v>
      </c>
      <c r="O54" s="3">
        <f>'Table 6'!E56</f>
        <v>1.1827319660592361</v>
      </c>
      <c r="P54" s="3">
        <f>'Table 6'!I56</f>
        <v>1.1336527552495799</v>
      </c>
    </row>
    <row r="55" spans="1:16" ht="15.75" thickBot="1" x14ac:dyDescent="0.3">
      <c r="A55" s="1">
        <v>1988</v>
      </c>
      <c r="B55" s="2">
        <f>'Table 1'!C54</f>
        <v>1319400</v>
      </c>
      <c r="C55" s="2">
        <f>'Table 5'!$B54</f>
        <v>296700</v>
      </c>
      <c r="D55" s="2">
        <f>'Table 1'!N54</f>
        <v>75100</v>
      </c>
      <c r="E55" s="2">
        <f t="shared" si="0"/>
        <v>1691200</v>
      </c>
      <c r="F55" s="2">
        <f>'Table 1'!I54</f>
        <v>30144</v>
      </c>
      <c r="G55" s="2">
        <f>'Table 5'!$G54</f>
        <v>5183.9390798519307</v>
      </c>
      <c r="H55" s="2">
        <f t="shared" si="1"/>
        <v>35327.939079851931</v>
      </c>
      <c r="I55" s="2">
        <f>'Table 1'!G54</f>
        <v>44324</v>
      </c>
      <c r="J55" s="2">
        <f>'Table 1'!B54</f>
        <v>2525626.0605873792</v>
      </c>
      <c r="K55" s="2">
        <f>'Table 1'!H54</f>
        <v>17549.708047315471</v>
      </c>
      <c r="L55" s="3">
        <f>'Table 1'!K54</f>
        <v>1.3018306891749281</v>
      </c>
      <c r="M55" s="3">
        <f>'Table 1'!Q54</f>
        <v>1.2317213419128001</v>
      </c>
      <c r="N55" s="3">
        <f>'Table 5'!J54</f>
        <v>0.99557147974433824</v>
      </c>
      <c r="O55" s="3">
        <f>'Table 6'!E57</f>
        <v>1.2456045228250388</v>
      </c>
      <c r="P55" s="3">
        <f>'Table 6'!I57</f>
        <v>1.190291786505171</v>
      </c>
    </row>
    <row r="56" spans="1:16" ht="15.75" thickBot="1" x14ac:dyDescent="0.3">
      <c r="A56" s="1">
        <v>1989</v>
      </c>
      <c r="B56" s="2">
        <f>'Table 1'!C55</f>
        <v>1257400</v>
      </c>
      <c r="C56" s="2">
        <f>'Table 5'!$B55</f>
        <v>298300</v>
      </c>
      <c r="D56" s="2">
        <f>'Table 1'!N55</f>
        <v>105000</v>
      </c>
      <c r="E56" s="2">
        <f t="shared" si="0"/>
        <v>1660700</v>
      </c>
      <c r="F56" s="2">
        <f>'Table 1'!I55</f>
        <v>31508</v>
      </c>
      <c r="G56" s="2">
        <f>'Table 5'!$G55</f>
        <v>5630.3222936233315</v>
      </c>
      <c r="H56" s="2">
        <f t="shared" si="1"/>
        <v>37138.322293623329</v>
      </c>
      <c r="I56" s="2">
        <f>'Table 1'!G55</f>
        <v>47690</v>
      </c>
      <c r="J56" s="2">
        <f>'Table 1'!B55</f>
        <v>2543875.0098256054</v>
      </c>
      <c r="K56" s="2">
        <f>'Table 1'!H55</f>
        <v>18746.990247476573</v>
      </c>
      <c r="L56" s="3">
        <f>'Table 1'!K55</f>
        <v>1.3366442280001436</v>
      </c>
      <c r="M56" s="3">
        <f>'Table 1'!Q55</f>
        <v>1.2336292221721818</v>
      </c>
      <c r="N56" s="3">
        <f>'Table 5'!J55</f>
        <v>1.0068121522071902</v>
      </c>
      <c r="O56" s="3">
        <f>'Table 6'!E58</f>
        <v>1.2734000882501675</v>
      </c>
      <c r="P56" s="3">
        <f>'Table 6'!I58</f>
        <v>1.1928876481548656</v>
      </c>
    </row>
    <row r="57" spans="1:16" ht="15.75" thickBot="1" x14ac:dyDescent="0.3">
      <c r="A57" s="1">
        <v>1990</v>
      </c>
      <c r="B57" s="2">
        <f>'Table 1'!C56</f>
        <v>1222500</v>
      </c>
      <c r="C57" s="2">
        <f>'Table 5'!$B56</f>
        <v>300800</v>
      </c>
      <c r="D57" s="2">
        <f>'Table 1'!N56</f>
        <v>120500</v>
      </c>
      <c r="E57" s="2">
        <f t="shared" si="0"/>
        <v>1643800</v>
      </c>
      <c r="F57" s="2">
        <f>'Table 1'!I56</f>
        <v>32442</v>
      </c>
      <c r="G57" s="2">
        <f>'Table 5'!$G56</f>
        <v>6229.6596422622924</v>
      </c>
      <c r="H57" s="2">
        <f t="shared" si="1"/>
        <v>38671.65964226229</v>
      </c>
      <c r="I57" s="2">
        <f>'Table 1'!G56</f>
        <v>49382</v>
      </c>
      <c r="J57" s="2">
        <f>'Table 1'!B56</f>
        <v>2574517.3581837658</v>
      </c>
      <c r="K57" s="2">
        <f>'Table 1'!H56</f>
        <v>19181.070907534031</v>
      </c>
      <c r="L57" s="3">
        <f>'Table 1'!K56</f>
        <v>1.3835214645111364</v>
      </c>
      <c r="M57" s="3">
        <f>'Table 1'!Q56</f>
        <v>1.2593856964742103</v>
      </c>
      <c r="N57" s="3">
        <f>'Table 5'!J56</f>
        <v>1.0797261926413895</v>
      </c>
      <c r="O57" s="3">
        <f>'Table 6'!E59</f>
        <v>1.3235322189400605</v>
      </c>
      <c r="P57" s="3">
        <f>'Table 6'!I59</f>
        <v>1.2265096904193906</v>
      </c>
    </row>
    <row r="58" spans="1:16" ht="15.75" thickBot="1" x14ac:dyDescent="0.3">
      <c r="A58" s="1">
        <v>1991</v>
      </c>
      <c r="B58" s="2">
        <f>'Table 1'!C57</f>
        <v>1226800</v>
      </c>
      <c r="C58" s="2">
        <f>'Table 5'!$B57</f>
        <v>304200</v>
      </c>
      <c r="D58" s="2">
        <f>'Table 1'!N57</f>
        <v>145100</v>
      </c>
      <c r="E58" s="2">
        <f t="shared" si="0"/>
        <v>1676100</v>
      </c>
      <c r="F58" s="2">
        <f>'Table 1'!I57</f>
        <v>32849</v>
      </c>
      <c r="G58" s="2">
        <f>'Table 5'!$G57</f>
        <v>5561.3065153010857</v>
      </c>
      <c r="H58" s="2">
        <f t="shared" si="1"/>
        <v>38410.306515301083</v>
      </c>
      <c r="I58" s="2">
        <f>'Table 1'!G57</f>
        <v>49749</v>
      </c>
      <c r="J58" s="2">
        <f>'Table 1'!B57</f>
        <v>2611178.1937069888</v>
      </c>
      <c r="K58" s="2">
        <f>'Table 1'!H57</f>
        <v>19052.319033567474</v>
      </c>
      <c r="L58" s="3">
        <f>'Table 1'!K57</f>
        <v>1.4054019139084544</v>
      </c>
      <c r="M58" s="3">
        <f>'Table 1'!Q57</f>
        <v>1.2567585596493125</v>
      </c>
      <c r="N58" s="3">
        <f>'Table 5'!J57</f>
        <v>0.95955478892434476</v>
      </c>
      <c r="O58" s="3">
        <f>'Table 6'!E60</f>
        <v>1.316814914940351</v>
      </c>
      <c r="P58" s="3">
        <f>'Table 6'!I60</f>
        <v>1.2028182296841941</v>
      </c>
    </row>
    <row r="59" spans="1:16" ht="15.75" thickBot="1" x14ac:dyDescent="0.3">
      <c r="A59" s="1">
        <v>1992</v>
      </c>
      <c r="B59" s="2">
        <f>'Table 1'!C58</f>
        <v>1190700</v>
      </c>
      <c r="C59" s="2">
        <f>'Table 5'!$B58</f>
        <v>315800</v>
      </c>
      <c r="D59" s="2">
        <f>'Table 1'!N58</f>
        <v>184600</v>
      </c>
      <c r="E59" s="2">
        <f t="shared" si="0"/>
        <v>1691100</v>
      </c>
      <c r="F59" s="2">
        <f>'Table 1'!I58</f>
        <v>32534</v>
      </c>
      <c r="G59" s="2">
        <f>'Table 5'!$G58</f>
        <v>6220.1755703007702</v>
      </c>
      <c r="H59" s="2">
        <f t="shared" si="1"/>
        <v>38754.175570300773</v>
      </c>
      <c r="I59" s="2">
        <f>'Table 1'!G58</f>
        <v>49189</v>
      </c>
      <c r="J59" s="2">
        <f>'Table 1'!B58</f>
        <v>2642900</v>
      </c>
      <c r="K59" s="2">
        <f>'Table 1'!H58</f>
        <v>18611.752241855538</v>
      </c>
      <c r="L59" s="3">
        <f>'Table 1'!K58</f>
        <v>1.468073658050963</v>
      </c>
      <c r="M59" s="3">
        <f>'Table 1'!Q58</f>
        <v>1.2710210896831831</v>
      </c>
      <c r="N59" s="3">
        <f>'Table 5'!J58</f>
        <v>1.0582864972158676</v>
      </c>
      <c r="O59" s="3">
        <f>'Table 6'!E61</f>
        <v>1.3821720414617011</v>
      </c>
      <c r="P59" s="3">
        <f>'Table 6'!I61</f>
        <v>1.2312945304606782</v>
      </c>
    </row>
    <row r="60" spans="1:16" ht="15.75" thickBot="1" x14ac:dyDescent="0.3">
      <c r="A60" s="1">
        <v>1993</v>
      </c>
      <c r="B60" s="2">
        <f>'Table 1'!C59</f>
        <v>1193700</v>
      </c>
      <c r="C60" s="2">
        <f>'Table 5'!$B59</f>
        <v>324400</v>
      </c>
      <c r="D60" s="2">
        <f>'Table 1'!N59</f>
        <v>177000</v>
      </c>
      <c r="E60" s="2">
        <f t="shared" si="0"/>
        <v>1695100</v>
      </c>
      <c r="F60" s="2">
        <f>'Table 1'!I59</f>
        <v>33219</v>
      </c>
      <c r="G60" s="2">
        <f>'Table 5'!$G59</f>
        <v>5822.8270022883298</v>
      </c>
      <c r="H60" s="2">
        <f t="shared" si="1"/>
        <v>39041.82700228833</v>
      </c>
      <c r="I60" s="2">
        <f>'Table 1'!G59</f>
        <v>51360</v>
      </c>
      <c r="J60" s="2">
        <f>'Table 1'!B59</f>
        <v>2672900</v>
      </c>
      <c r="K60" s="2">
        <f>'Table 1'!H59</f>
        <v>19215.084739421603</v>
      </c>
      <c r="L60" s="3">
        <f>'Table 1'!K59</f>
        <v>1.4482684062120523</v>
      </c>
      <c r="M60" s="3">
        <f>'Table 1'!Q59</f>
        <v>1.2612519125230373</v>
      </c>
      <c r="N60" s="3">
        <f>'Table 5'!J59</f>
        <v>0.93413735148813415</v>
      </c>
      <c r="O60" s="3">
        <f>'Table 6'!E62</f>
        <v>1.3384046856716143</v>
      </c>
      <c r="P60" s="3">
        <f>'Table 6'!I62</f>
        <v>1.1986503175730503</v>
      </c>
    </row>
    <row r="61" spans="1:16" ht="15.75" thickBot="1" x14ac:dyDescent="0.3">
      <c r="A61" s="1">
        <v>1994</v>
      </c>
      <c r="B61" s="2">
        <f>'Table 1'!C60</f>
        <v>1224000</v>
      </c>
      <c r="C61" s="2">
        <f>'Table 5'!$B60</f>
        <v>334800</v>
      </c>
      <c r="D61" s="2">
        <f>'Table 1'!N60</f>
        <v>165500</v>
      </c>
      <c r="E61" s="2">
        <f t="shared" si="0"/>
        <v>1724300</v>
      </c>
      <c r="F61" s="2">
        <f>'Table 1'!I60</f>
        <v>34766</v>
      </c>
      <c r="G61" s="2">
        <f>'Table 5'!$G60</f>
        <v>6329.8526346506578</v>
      </c>
      <c r="H61" s="2">
        <f t="shared" si="1"/>
        <v>41095.852634650655</v>
      </c>
      <c r="I61" s="2">
        <f>'Table 1'!G60</f>
        <v>56711</v>
      </c>
      <c r="J61" s="2">
        <f>'Table 1'!B60</f>
        <v>2706300</v>
      </c>
      <c r="K61" s="2">
        <f>'Table 1'!H60</f>
        <v>20955.178657207256</v>
      </c>
      <c r="L61" s="3">
        <f>'Table 1'!K60</f>
        <v>1.3554451258029618</v>
      </c>
      <c r="M61" s="3">
        <f>'Table 1'!Q60</f>
        <v>1.194001319886884</v>
      </c>
      <c r="N61" s="3">
        <f>'Table 5'!J60</f>
        <v>0.9022289996078271</v>
      </c>
      <c r="O61" s="3">
        <f>'Table 6'!E63</f>
        <v>1.2581030940797573</v>
      </c>
      <c r="P61" s="3">
        <f>'Table 6'!I63</f>
        <v>1.1373491289517634</v>
      </c>
    </row>
    <row r="62" spans="1:16" ht="15.75" thickBot="1" x14ac:dyDescent="0.3">
      <c r="A62" s="1">
        <v>1995</v>
      </c>
      <c r="B62" s="2">
        <f>'Table 1'!C61</f>
        <v>1289900</v>
      </c>
      <c r="C62" s="2">
        <f>'Table 5'!$B61</f>
        <v>341400</v>
      </c>
      <c r="D62" s="2">
        <f>'Table 1'!N61</f>
        <v>136300</v>
      </c>
      <c r="E62" s="2">
        <f t="shared" si="0"/>
        <v>1767600</v>
      </c>
      <c r="F62" s="2">
        <f>'Table 1'!I61</f>
        <v>37088</v>
      </c>
      <c r="G62" s="2">
        <f>'Table 5'!$G61</f>
        <v>6735.1693905018265</v>
      </c>
      <c r="H62" s="2">
        <f t="shared" si="1"/>
        <v>43823.169390501826</v>
      </c>
      <c r="I62" s="2">
        <f>'Table 1'!G61</f>
        <v>61455</v>
      </c>
      <c r="J62" s="2">
        <f>'Table 1'!B61</f>
        <v>2743000</v>
      </c>
      <c r="K62" s="2">
        <f>'Table 1'!H61</f>
        <v>22404.301859278163</v>
      </c>
      <c r="L62" s="3">
        <f>'Table 1'!K61</f>
        <v>1.283352485718749</v>
      </c>
      <c r="M62" s="3">
        <f>'Table 1'!Q61</f>
        <v>1.1607042289500873</v>
      </c>
      <c r="N62" s="3">
        <f>'Table 5'!J61</f>
        <v>0.88054912647475203</v>
      </c>
      <c r="O62" s="3">
        <f>'Table 6'!E64</f>
        <v>1.1990534194244435</v>
      </c>
      <c r="P62" s="3">
        <f>'Table 6'!I64</f>
        <v>1.1065941633328211</v>
      </c>
    </row>
    <row r="63" spans="1:16" ht="15.75" thickBot="1" x14ac:dyDescent="0.3">
      <c r="A63" s="1">
        <v>1996</v>
      </c>
      <c r="B63" s="2">
        <f>'Table 1'!C62</f>
        <v>1338400</v>
      </c>
      <c r="C63" s="2">
        <f>'Table 5'!$B62</f>
        <v>363000</v>
      </c>
      <c r="D63" s="2">
        <f>'Table 1'!N62</f>
        <v>115400</v>
      </c>
      <c r="E63" s="2">
        <f t="shared" si="0"/>
        <v>1816800</v>
      </c>
      <c r="F63" s="2">
        <f>'Table 1'!I62</f>
        <v>39329</v>
      </c>
      <c r="G63" s="2">
        <f>'Table 5'!$G62</f>
        <v>7373.7847663432312</v>
      </c>
      <c r="H63" s="2">
        <f t="shared" si="1"/>
        <v>46702.784766343233</v>
      </c>
      <c r="I63" s="2">
        <f>'Table 1'!G62</f>
        <v>65230</v>
      </c>
      <c r="J63" s="2">
        <f>'Table 1'!B62</f>
        <v>2785500</v>
      </c>
      <c r="K63" s="2">
        <f>'Table 1'!H62</f>
        <v>23417.698797343386</v>
      </c>
      <c r="L63" s="3">
        <f>'Table 1'!K62</f>
        <v>1.2548238375149443</v>
      </c>
      <c r="M63" s="3">
        <f>'Table 1'!Q62</f>
        <v>1.155218203418628</v>
      </c>
      <c r="N63" s="3">
        <f>'Table 5'!J62</f>
        <v>0.86744034212692911</v>
      </c>
      <c r="O63" s="3">
        <f>'Table 6'!E65</f>
        <v>1.1721741320806844</v>
      </c>
      <c r="P63" s="3">
        <f>'Table 6'!I65</f>
        <v>1.0977196545145733</v>
      </c>
    </row>
    <row r="64" spans="1:16" ht="15.75" thickBot="1" x14ac:dyDescent="0.3">
      <c r="A64" s="1">
        <v>1997</v>
      </c>
      <c r="B64" s="2">
        <f>'Table 1'!C63</f>
        <v>1381700</v>
      </c>
      <c r="C64" s="2">
        <f>'Table 5'!$B63</f>
        <v>364200</v>
      </c>
      <c r="D64" s="2">
        <f>'Table 1'!N63</f>
        <v>119100</v>
      </c>
      <c r="E64" s="2">
        <f t="shared" si="0"/>
        <v>1865000</v>
      </c>
      <c r="F64" s="2">
        <f>'Table 1'!I63</f>
        <v>41970</v>
      </c>
      <c r="G64" s="2">
        <f>'Table 5'!$G63</f>
        <v>7372.066622046028</v>
      </c>
      <c r="H64" s="2">
        <f t="shared" si="1"/>
        <v>49342.066622046026</v>
      </c>
      <c r="I64" s="2">
        <f>'Table 1'!G63</f>
        <v>68504</v>
      </c>
      <c r="J64" s="2">
        <f>'Table 1'!B63</f>
        <v>2830000</v>
      </c>
      <c r="K64" s="2">
        <f>'Table 1'!H63</f>
        <v>24206.360424028269</v>
      </c>
      <c r="L64" s="3">
        <f>'Table 1'!K63</f>
        <v>1.2548612719517973</v>
      </c>
      <c r="M64" s="3">
        <f>'Table 1'!Q63</f>
        <v>1.1552783978250254</v>
      </c>
      <c r="N64" s="3">
        <f>'Table 5'!J63</f>
        <v>0.83621858276149275</v>
      </c>
      <c r="O64" s="3">
        <f>'Table 6'!E66</f>
        <v>1.1675311457114002</v>
      </c>
      <c r="P64" s="3">
        <f>'Table 6'!I66</f>
        <v>1.0929719181220019</v>
      </c>
    </row>
    <row r="65" spans="1:16" ht="15.75" thickBot="1" x14ac:dyDescent="0.3">
      <c r="A65" s="1">
        <v>1998</v>
      </c>
      <c r="B65" s="2">
        <f>'Table 1'!C64</f>
        <v>1401600</v>
      </c>
      <c r="C65" s="2">
        <f>'Table 5'!$B64</f>
        <v>348700</v>
      </c>
      <c r="D65" s="2">
        <f>'Table 1'!N64</f>
        <v>132500</v>
      </c>
      <c r="E65" s="2">
        <f t="shared" si="0"/>
        <v>1882800</v>
      </c>
      <c r="F65" s="2">
        <f>'Table 1'!I64</f>
        <v>43707</v>
      </c>
      <c r="G65" s="2">
        <f>'Table 5'!$G64</f>
        <v>7695.9890000827063</v>
      </c>
      <c r="H65" s="2">
        <f t="shared" si="1"/>
        <v>51402.989000082707</v>
      </c>
      <c r="I65" s="2">
        <f>'Table 1'!G64</f>
        <v>71100</v>
      </c>
      <c r="J65" s="2">
        <f>'Table 1'!B64</f>
        <v>2866800</v>
      </c>
      <c r="K65" s="2">
        <f>'Table 1'!H64</f>
        <v>24801.172038509838</v>
      </c>
      <c r="L65" s="3">
        <f>'Table 1'!K64</f>
        <v>1.2573457097855616</v>
      </c>
      <c r="M65" s="3">
        <f>'Table 1'!Q64</f>
        <v>1.1487489386842076</v>
      </c>
      <c r="N65" s="3">
        <f>'Table 5'!J64</f>
        <v>0.8898981132426812</v>
      </c>
      <c r="O65" s="3">
        <f>'Table 6'!E67</f>
        <v>1.1841417008073851</v>
      </c>
      <c r="P65" s="3">
        <f>'Table 6'!I67</f>
        <v>1.100809017911178</v>
      </c>
    </row>
    <row r="66" spans="1:16" ht="15.75" thickBot="1" x14ac:dyDescent="0.3">
      <c r="A66" s="1">
        <v>1999</v>
      </c>
      <c r="B66" s="2">
        <f>'Table 1'!C65</f>
        <v>1381800</v>
      </c>
      <c r="C66" s="2">
        <f>'Table 5'!$B65</f>
        <v>358600</v>
      </c>
      <c r="D66" s="2">
        <f>'Table 1'!N65</f>
        <v>146100</v>
      </c>
      <c r="E66" s="2">
        <f t="shared" si="0"/>
        <v>1886500</v>
      </c>
      <c r="F66" s="2">
        <f>'Table 1'!I65</f>
        <v>44714</v>
      </c>
      <c r="G66" s="2">
        <f>'Table 5'!$G65</f>
        <v>8270.4420638820648</v>
      </c>
      <c r="H66" s="2">
        <f t="shared" si="1"/>
        <v>52984.442063882067</v>
      </c>
      <c r="I66" s="2">
        <f>'Table 1'!G65</f>
        <v>72342</v>
      </c>
      <c r="J66" s="2">
        <f>'Table 1'!B65</f>
        <v>2891400</v>
      </c>
      <c r="K66" s="2">
        <f>'Table 1'!H65</f>
        <v>25019.713633533927</v>
      </c>
      <c r="L66" s="3">
        <f>'Table 1'!K65</f>
        <v>1.2933497978009194</v>
      </c>
      <c r="M66" s="3">
        <f>'Table 1'!Q65</f>
        <v>1.1696778261674916</v>
      </c>
      <c r="N66" s="3">
        <f>'Table 5'!J65</f>
        <v>0.92179872658801887</v>
      </c>
      <c r="O66" s="3">
        <f>'Table 6'!E68</f>
        <v>1.2167937106158204</v>
      </c>
      <c r="P66" s="3">
        <f>'Table 6'!I68</f>
        <v>1.1225591168596734</v>
      </c>
    </row>
    <row r="67" spans="1:16" ht="15.75" thickBot="1" x14ac:dyDescent="0.3">
      <c r="A67" s="1">
        <v>2000</v>
      </c>
      <c r="B67" s="2">
        <f>'Table 1'!C66</f>
        <v>1403300</v>
      </c>
      <c r="C67" s="2">
        <f>'Table 5'!$B66</f>
        <v>370500</v>
      </c>
      <c r="D67" s="2">
        <f>'Table 1'!N66</f>
        <v>129000</v>
      </c>
      <c r="E67" s="2">
        <f t="shared" si="0"/>
        <v>1902800</v>
      </c>
      <c r="F67" s="2">
        <f>'Table 1'!I66</f>
        <v>45817</v>
      </c>
      <c r="G67" s="2">
        <f>'Table 5'!$G66</f>
        <v>9258.5374986461175</v>
      </c>
      <c r="H67" s="2">
        <f t="shared" si="1"/>
        <v>55075.537498646117</v>
      </c>
      <c r="I67" s="2">
        <f>'Table 1'!G66</f>
        <v>77689</v>
      </c>
      <c r="J67" s="2">
        <f>'Table 1'!B66</f>
        <v>2910700</v>
      </c>
      <c r="K67" s="2">
        <f>'Table 1'!H66</f>
        <v>26690.830384443605</v>
      </c>
      <c r="L67" s="3">
        <f>'Table 1'!K66</f>
        <v>1.2232466595553806</v>
      </c>
      <c r="M67" s="3">
        <f>'Table 1'!Q66</f>
        <v>1.1202649855472593</v>
      </c>
      <c r="N67" s="3">
        <f>'Table 5'!J66</f>
        <v>0.9362505635704329</v>
      </c>
      <c r="O67" s="3">
        <f>'Table 6'!E69</f>
        <v>1.1633007504549053</v>
      </c>
      <c r="P67" s="3">
        <f>'Table 6'!I69</f>
        <v>1.0844349753820217</v>
      </c>
    </row>
    <row r="68" spans="1:16" ht="15.75" thickBot="1" x14ac:dyDescent="0.3">
      <c r="A68" s="1">
        <v>2001</v>
      </c>
      <c r="B68" s="2">
        <f>'Table 1'!C67</f>
        <v>1435100</v>
      </c>
      <c r="C68" s="2">
        <f>'Table 5'!$B67</f>
        <v>374100</v>
      </c>
      <c r="D68" s="2">
        <f>'Table 1'!N67</f>
        <v>113100</v>
      </c>
      <c r="E68" s="2">
        <f t="shared" si="0"/>
        <v>1922300</v>
      </c>
      <c r="F68" s="2">
        <f>'Table 1'!I67</f>
        <v>48141</v>
      </c>
      <c r="G68" s="2">
        <f>'Table 5'!$G67</f>
        <v>9686.557828481511</v>
      </c>
      <c r="H68" s="2">
        <f t="shared" si="1"/>
        <v>57827.557828481513</v>
      </c>
      <c r="I68" s="2">
        <f>'Table 1'!G67</f>
        <v>82444</v>
      </c>
      <c r="J68" s="2">
        <f>'Table 1'!B67</f>
        <v>2931400</v>
      </c>
      <c r="K68" s="2">
        <f>'Table 1'!H67</f>
        <v>28124.445657365082</v>
      </c>
      <c r="L68" s="3">
        <f>'Table 1'!K67</f>
        <v>1.1927487546581474</v>
      </c>
      <c r="M68" s="3">
        <f>'Table 1'!Q67</f>
        <v>1.1056153841944887</v>
      </c>
      <c r="N68" s="3">
        <f>'Table 5'!J67</f>
        <v>0.9206568657378974</v>
      </c>
      <c r="O68" s="3">
        <f>'Table 6'!E70</f>
        <v>1.1364865527760639</v>
      </c>
      <c r="P68" s="3">
        <f>'Table 6'!I70</f>
        <v>1.0696204917455416</v>
      </c>
    </row>
    <row r="69" spans="1:16" ht="15.75" thickBot="1" x14ac:dyDescent="0.3">
      <c r="A69" s="1">
        <v>2002</v>
      </c>
      <c r="B69" s="2">
        <f>'Table 1'!C68</f>
        <v>1496200</v>
      </c>
      <c r="C69" s="2">
        <f>'Table 5'!$B68</f>
        <v>365600</v>
      </c>
      <c r="D69" s="2">
        <f>'Table 1'!N68</f>
        <v>106700</v>
      </c>
      <c r="E69" s="2">
        <f t="shared" si="0"/>
        <v>1968500</v>
      </c>
      <c r="F69" s="2">
        <f>'Table 1'!I68</f>
        <v>51721</v>
      </c>
      <c r="G69" s="2">
        <f>'Table 5'!$G68</f>
        <v>10297.522147237622</v>
      </c>
      <c r="H69" s="2">
        <f t="shared" si="1"/>
        <v>62018.522147237622</v>
      </c>
      <c r="I69" s="2">
        <f>'Table 1'!G68</f>
        <v>89551</v>
      </c>
      <c r="J69" s="2">
        <f>'Table 1'!B68</f>
        <v>2963800</v>
      </c>
      <c r="K69" s="2">
        <f>'Table 1'!H68</f>
        <v>30214.92678318375</v>
      </c>
      <c r="L69" s="3">
        <f>'Table 1'!K68</f>
        <v>1.1440782163141805</v>
      </c>
      <c r="M69" s="3">
        <f>'Table 1'!Q68</f>
        <v>1.0679205360591908</v>
      </c>
      <c r="N69" s="3">
        <f>'Table 5'!J68</f>
        <v>0.93219120556826518</v>
      </c>
      <c r="O69" s="3">
        <f>'Table 6'!E71</f>
        <v>1.1024701536174857</v>
      </c>
      <c r="P69" s="3">
        <f>'Table 6'!I71</f>
        <v>1.0427121828829236</v>
      </c>
    </row>
    <row r="70" spans="1:16" ht="15.75" thickBot="1" x14ac:dyDescent="0.3">
      <c r="A70" s="1">
        <v>2003</v>
      </c>
      <c r="B70" s="2">
        <f>'Table 1'!C69</f>
        <v>1543100</v>
      </c>
      <c r="C70" s="2">
        <f>'Table 5'!$B69</f>
        <v>369700</v>
      </c>
      <c r="D70" s="2">
        <f>'Table 1'!N69</f>
        <v>105100</v>
      </c>
      <c r="E70" s="2">
        <f t="shared" si="0"/>
        <v>2017900</v>
      </c>
      <c r="F70" s="2">
        <f>'Table 1'!I69</f>
        <v>55130</v>
      </c>
      <c r="G70" s="2">
        <f>'Table 5'!$G69</f>
        <v>9349.279302832243</v>
      </c>
      <c r="H70" s="2">
        <f t="shared" si="1"/>
        <v>64479.279302832241</v>
      </c>
      <c r="I70" s="2">
        <f>'Table 1'!G69</f>
        <v>93947</v>
      </c>
      <c r="J70" s="2">
        <f>'Table 1'!B69</f>
        <v>3026400</v>
      </c>
      <c r="K70" s="2">
        <f>'Table 1'!H69</f>
        <v>31042.492730637059</v>
      </c>
      <c r="L70" s="3">
        <f>'Table 1'!K69</f>
        <v>1.1508993191046999</v>
      </c>
      <c r="M70" s="3">
        <f>'Table 1'!Q69</f>
        <v>1.0775104594772857</v>
      </c>
      <c r="N70" s="3">
        <f>'Table 5'!J69</f>
        <v>0.81465193899738753</v>
      </c>
      <c r="O70" s="3">
        <f>'Table 6'!E72</f>
        <v>1.0859104773932435</v>
      </c>
      <c r="P70" s="3">
        <f>'Table 6'!I72</f>
        <v>1.0293520794676627</v>
      </c>
    </row>
    <row r="71" spans="1:16" ht="15.75" thickBot="1" x14ac:dyDescent="0.3">
      <c r="A71" s="1">
        <v>2004</v>
      </c>
      <c r="B71" s="2">
        <f>'Table 1'!C70</f>
        <v>1591300</v>
      </c>
      <c r="C71" s="2">
        <f>'Table 5'!$B70</f>
        <v>377900</v>
      </c>
      <c r="D71" s="2">
        <f>'Table 1'!N70</f>
        <v>94400</v>
      </c>
      <c r="E71" s="2">
        <f t="shared" ref="E71:E90" si="2">SUM(B71:D71)</f>
        <v>2063600</v>
      </c>
      <c r="F71" s="2">
        <f>'Table 1'!I70</f>
        <v>59373</v>
      </c>
      <c r="G71" s="2">
        <f>'Table 5'!$G70</f>
        <v>10637.319118659092</v>
      </c>
      <c r="H71" s="2">
        <f t="shared" ref="H71:H90" si="3">SUM(F71:G71)</f>
        <v>70010.319118659099</v>
      </c>
      <c r="I71" s="2">
        <f>'Table 1'!G70</f>
        <v>101093</v>
      </c>
      <c r="J71" s="2">
        <f>'Table 1'!B70</f>
        <v>3093500</v>
      </c>
      <c r="K71" s="2">
        <f>'Table 1'!H70</f>
        <v>32679.165993211573</v>
      </c>
      <c r="L71" s="3">
        <f>'Table 1'!K70</f>
        <v>1.1417367135295802</v>
      </c>
      <c r="M71" s="3">
        <f>'Table 1'!Q70</f>
        <v>1.0777989157261796</v>
      </c>
      <c r="N71" s="3">
        <f>'Table 5'!J70</f>
        <v>0.86135926997389034</v>
      </c>
      <c r="O71" s="3">
        <f>'Table 6'!E73</f>
        <v>1.0879307842589652</v>
      </c>
      <c r="P71" s="3">
        <f>'Table 6'!I73</f>
        <v>1.0381630647231801</v>
      </c>
    </row>
    <row r="72" spans="1:16" ht="15.75" thickBot="1" x14ac:dyDescent="0.3">
      <c r="A72" s="1">
        <v>2005</v>
      </c>
      <c r="B72" s="2">
        <f>'Table 1'!C71</f>
        <v>1649400</v>
      </c>
      <c r="C72" s="2">
        <f>'Table 5'!$B71</f>
        <v>390900</v>
      </c>
      <c r="D72" s="2">
        <f>'Table 1'!N71</f>
        <v>83200</v>
      </c>
      <c r="E72" s="2">
        <f t="shared" si="2"/>
        <v>2123500</v>
      </c>
      <c r="F72" s="2">
        <f>'Table 1'!I71</f>
        <v>64347</v>
      </c>
      <c r="G72" s="2">
        <f>'Table 5'!$G71</f>
        <v>10726.927534357317</v>
      </c>
      <c r="H72" s="2">
        <f t="shared" si="3"/>
        <v>75073.927534357324</v>
      </c>
      <c r="I72" s="2">
        <f>'Table 1'!G71</f>
        <v>108241</v>
      </c>
      <c r="J72" s="2">
        <f>'Table 1'!B71</f>
        <v>3146700</v>
      </c>
      <c r="K72" s="2">
        <f>'Table 1'!H71</f>
        <v>34398.258493024441</v>
      </c>
      <c r="L72" s="3">
        <f>'Table 1'!K71</f>
        <v>1.1341378849681623</v>
      </c>
      <c r="M72" s="3">
        <f>'Table 1'!Q71</f>
        <v>1.0796762250181731</v>
      </c>
      <c r="N72" s="3">
        <f>'Table 5'!J71</f>
        <v>0.79776177029845274</v>
      </c>
      <c r="O72" s="3">
        <f>'Table 6'!E74</f>
        <v>1.0696917627192826</v>
      </c>
      <c r="P72" s="3">
        <f>'Table 6'!I74</f>
        <v>1.0277805997062173</v>
      </c>
    </row>
    <row r="73" spans="1:16" ht="15.75" thickBot="1" x14ac:dyDescent="0.3">
      <c r="A73" s="1">
        <v>2006</v>
      </c>
      <c r="B73" s="2">
        <f>'Table 1'!C72</f>
        <v>1709800</v>
      </c>
      <c r="C73" s="2">
        <f>'Table 5'!$B72</f>
        <v>387000.00000000023</v>
      </c>
      <c r="D73" s="2">
        <f>'Table 1'!N72</f>
        <v>84300</v>
      </c>
      <c r="E73" s="2">
        <f t="shared" si="2"/>
        <v>2181100</v>
      </c>
      <c r="F73" s="2">
        <f>'Table 1'!I72</f>
        <v>69696</v>
      </c>
      <c r="G73" s="2">
        <f>'Table 5'!$G72</f>
        <v>10541.640922768305</v>
      </c>
      <c r="H73" s="2">
        <f t="shared" si="3"/>
        <v>80237.640922768303</v>
      </c>
      <c r="I73" s="2">
        <f>'Table 1'!G72</f>
        <v>113632</v>
      </c>
      <c r="J73" s="2">
        <f>'Table 1'!B72</f>
        <v>3194000</v>
      </c>
      <c r="K73" s="2">
        <f>'Table 1'!H72</f>
        <v>35576.706324358172</v>
      </c>
      <c r="L73" s="3">
        <f>'Table 1'!K72</f>
        <v>1.1457682992923759</v>
      </c>
      <c r="M73" s="3">
        <f>'Table 1'!Q72</f>
        <v>1.091931686154676</v>
      </c>
      <c r="N73" s="3">
        <f>'Table 5'!J72</f>
        <v>0.76565216524064683</v>
      </c>
      <c r="O73" s="3">
        <f>'Table 6'!E75</f>
        <v>1.0756114202967544</v>
      </c>
      <c r="P73" s="3">
        <f>'Table 6'!I75</f>
        <v>1.0340387997241001</v>
      </c>
    </row>
    <row r="74" spans="1:16" ht="15.75" thickBot="1" x14ac:dyDescent="0.3">
      <c r="A74" s="1">
        <v>2007</v>
      </c>
      <c r="B74" s="2">
        <f>'Table 1'!C73</f>
        <v>1766200</v>
      </c>
      <c r="C74" s="2">
        <f>'Table 5'!$B73</f>
        <v>374800</v>
      </c>
      <c r="D74" s="2">
        <f>'Table 1'!N73</f>
        <v>84500</v>
      </c>
      <c r="E74" s="2">
        <f t="shared" si="2"/>
        <v>2225500</v>
      </c>
      <c r="F74" s="2">
        <f>'Table 1'!I73</f>
        <v>74449</v>
      </c>
      <c r="G74" s="2">
        <f>'Table 5'!$G73</f>
        <v>12269.043694354759</v>
      </c>
      <c r="H74" s="2">
        <f t="shared" si="3"/>
        <v>86718.043694354754</v>
      </c>
      <c r="I74" s="2">
        <f>'Table 1'!G73</f>
        <v>119054</v>
      </c>
      <c r="J74" s="2">
        <f>'Table 1'!B73</f>
        <v>3242800</v>
      </c>
      <c r="K74" s="2">
        <f>'Table 1'!H73</f>
        <v>36713.334155667944</v>
      </c>
      <c r="L74" s="3">
        <f>'Table 1'!K73</f>
        <v>1.1481408288509847</v>
      </c>
      <c r="M74" s="3">
        <f>'Table 1'!Q73</f>
        <v>1.0957185561769109</v>
      </c>
      <c r="N74" s="3">
        <f>'Table 5'!J73</f>
        <v>0.89163540229454574</v>
      </c>
      <c r="O74" s="3">
        <f>'Table 6'!E76</f>
        <v>1.1032374034080359</v>
      </c>
      <c r="P74" s="3">
        <f>'Table 6'!I76</f>
        <v>1.0613485871474297</v>
      </c>
    </row>
    <row r="75" spans="1:16" ht="15.75" thickBot="1" x14ac:dyDescent="0.3">
      <c r="A75" s="1">
        <v>2008</v>
      </c>
      <c r="B75" s="2">
        <f>'Table 1'!C74</f>
        <v>1783000</v>
      </c>
      <c r="C75" s="2">
        <f>'Table 5'!$B74</f>
        <v>381700</v>
      </c>
      <c r="D75" s="2">
        <f>'Table 1'!N74</f>
        <v>80700</v>
      </c>
      <c r="E75" s="2">
        <f t="shared" si="2"/>
        <v>2245400</v>
      </c>
      <c r="F75" s="2">
        <f>'Table 1'!I74</f>
        <v>80781</v>
      </c>
      <c r="G75" s="2">
        <f>'Table 5'!$G74</f>
        <v>14555.798320010106</v>
      </c>
      <c r="H75" s="2">
        <f t="shared" si="3"/>
        <v>95336.798320010101</v>
      </c>
      <c r="I75" s="2">
        <f>'Table 1'!G74</f>
        <v>130805</v>
      </c>
      <c r="J75" s="2">
        <f>'Table 1'!B74</f>
        <v>3279500</v>
      </c>
      <c r="K75" s="2">
        <f>'Table 1'!H74</f>
        <v>39885.653300808051</v>
      </c>
      <c r="L75" s="3">
        <f>'Table 1'!K74</f>
        <v>1.1359028049763809</v>
      </c>
      <c r="M75" s="3">
        <f>'Table 1'!Q74</f>
        <v>1.0867171225373649</v>
      </c>
      <c r="N75" s="3">
        <f>'Table 5'!J74</f>
        <v>0.95608644210189553</v>
      </c>
      <c r="O75" s="3">
        <f>'Table 6'!E77</f>
        <v>1.1041959145485196</v>
      </c>
      <c r="P75" s="3">
        <f>'Table 6'!I77</f>
        <v>1.0645109540496929</v>
      </c>
    </row>
    <row r="76" spans="1:16" ht="15.75" thickBot="1" x14ac:dyDescent="0.3">
      <c r="A76" s="1">
        <v>2009</v>
      </c>
      <c r="B76" s="2">
        <f>'Table 1'!C75</f>
        <v>1815698.9527552892</v>
      </c>
      <c r="C76" s="2">
        <f>'Table 5'!$B75</f>
        <v>361301.04724471085</v>
      </c>
      <c r="D76" s="2">
        <f>'Table 1'!N75</f>
        <v>98800</v>
      </c>
      <c r="E76" s="2">
        <f t="shared" si="2"/>
        <v>2275800</v>
      </c>
      <c r="F76" s="2">
        <f>'Table 1'!I75</f>
        <v>85104</v>
      </c>
      <c r="G76" s="2">
        <f>'Table 5'!$G75</f>
        <v>11758.789615164496</v>
      </c>
      <c r="H76" s="2">
        <f t="shared" si="3"/>
        <v>96862.789615164496</v>
      </c>
      <c r="I76" s="2">
        <f>'Table 1'!G75</f>
        <v>131256</v>
      </c>
      <c r="J76" s="2">
        <f>'Table 1'!B75</f>
        <v>3311700</v>
      </c>
      <c r="K76" s="2">
        <f>'Table 1'!H75</f>
        <v>39634.024821088868</v>
      </c>
      <c r="L76" s="3">
        <f>'Table 1'!K75</f>
        <v>1.1826002129515503</v>
      </c>
      <c r="M76" s="3">
        <f>'Table 1'!Q75</f>
        <v>1.1215707196361011</v>
      </c>
      <c r="N76" s="3">
        <f>'Table 5'!J75</f>
        <v>0.82115515336945144</v>
      </c>
      <c r="O76" s="3">
        <f>'Table 6'!E78</f>
        <v>1.1226137735631996</v>
      </c>
      <c r="P76" s="3">
        <f>'Table 6'!I78</f>
        <v>1.0738773991770301</v>
      </c>
    </row>
    <row r="77" spans="1:16" ht="15.75" thickBot="1" x14ac:dyDescent="0.3">
      <c r="A77" s="1">
        <v>2010</v>
      </c>
      <c r="B77" s="2">
        <f>'Table 1'!C76</f>
        <v>1780131.8952769258</v>
      </c>
      <c r="C77" s="2">
        <f>'Table 5'!$B76</f>
        <v>362768.10472307424</v>
      </c>
      <c r="D77" s="2">
        <f>'Table 1'!N76</f>
        <v>139300</v>
      </c>
      <c r="E77" s="2">
        <f t="shared" si="2"/>
        <v>2282200</v>
      </c>
      <c r="F77" s="2">
        <f>'Table 1'!I76</f>
        <v>85822</v>
      </c>
      <c r="G77" s="2">
        <f>'Table 5'!$G76</f>
        <v>12956.959454384047</v>
      </c>
      <c r="H77" s="2">
        <f t="shared" si="3"/>
        <v>98778.95945438405</v>
      </c>
      <c r="I77" s="2">
        <f>'Table 1'!G76</f>
        <v>134839</v>
      </c>
      <c r="J77" s="2">
        <f>'Table 1'!B76</f>
        <v>3353200</v>
      </c>
      <c r="K77" s="2">
        <f>'Table 1'!H76</f>
        <v>40212.036263867354</v>
      </c>
      <c r="L77" s="3">
        <f>'Table 1'!K76</f>
        <v>1.1989204938870475</v>
      </c>
      <c r="M77" s="3">
        <f>'Table 1'!Q76</f>
        <v>1.1119105691226314</v>
      </c>
      <c r="N77" s="3">
        <f>'Table 5'!J76</f>
        <v>0.88821466251068593</v>
      </c>
      <c r="O77" s="3">
        <f>'Table 6'!E79</f>
        <v>1.1463216019299753</v>
      </c>
      <c r="P77" s="3">
        <f>'Table 6'!I79</f>
        <v>1.0763528879045412</v>
      </c>
    </row>
    <row r="78" spans="1:16" ht="15.75" thickBot="1" x14ac:dyDescent="0.3">
      <c r="A78" s="1">
        <v>2011</v>
      </c>
      <c r="B78" s="2">
        <f>'Table 1'!C77</f>
        <v>1790328.010460207</v>
      </c>
      <c r="C78" s="2">
        <f>'Table 5'!$B77</f>
        <v>372071.98953979299</v>
      </c>
      <c r="D78" s="2">
        <f>'Table 1'!N77</f>
        <v>143500</v>
      </c>
      <c r="E78" s="2">
        <f t="shared" si="2"/>
        <v>2305900</v>
      </c>
      <c r="F78" s="2">
        <f>'Table 1'!I77</f>
        <v>88831</v>
      </c>
      <c r="G78" s="2">
        <f>'Table 5'!$G77</f>
        <v>15033.595975180835</v>
      </c>
      <c r="H78" s="2">
        <f t="shared" si="3"/>
        <v>103864.59597518084</v>
      </c>
      <c r="I78" s="2">
        <f>'Table 1'!G77</f>
        <v>140954</v>
      </c>
      <c r="J78" s="2">
        <f>'Table 1'!B77</f>
        <v>3391400</v>
      </c>
      <c r="K78" s="2">
        <f>'Table 1'!H77</f>
        <v>41562.1867075544</v>
      </c>
      <c r="L78" s="3">
        <f>'Table 1'!K77</f>
        <v>1.1938054458501997</v>
      </c>
      <c r="M78" s="3">
        <f>'Table 1'!Q77</f>
        <v>1.1052189321825567</v>
      </c>
      <c r="N78" s="3">
        <f>'Table 5'!J77</f>
        <v>0.97215946528747332</v>
      </c>
      <c r="O78" s="3">
        <f>'Table 6'!E80</f>
        <v>1.1556680702668332</v>
      </c>
      <c r="P78" s="3">
        <f>'Table 6'!I80</f>
        <v>1.0837489202242074</v>
      </c>
    </row>
    <row r="79" spans="1:16" ht="15.75" thickBot="1" x14ac:dyDescent="0.3">
      <c r="A79" s="1">
        <v>2012</v>
      </c>
      <c r="B79" s="2">
        <f>'Table 1'!C78</f>
        <v>1811662.0571452349</v>
      </c>
      <c r="C79" s="2">
        <f>'Table 5'!$B78</f>
        <v>376737.9428547651</v>
      </c>
      <c r="D79" s="2">
        <f>'Table 1'!N78</f>
        <v>142500</v>
      </c>
      <c r="E79" s="2">
        <f t="shared" si="2"/>
        <v>2330900</v>
      </c>
      <c r="F79" s="2">
        <f>'Table 1'!I78</f>
        <v>92305</v>
      </c>
      <c r="G79" s="2">
        <f>'Table 5'!$G78</f>
        <v>16121.206891055019</v>
      </c>
      <c r="H79" s="2">
        <f t="shared" si="3"/>
        <v>108426.20689105502</v>
      </c>
      <c r="I79" s="2">
        <f>'Table 1'!G78</f>
        <v>147380</v>
      </c>
      <c r="J79" s="2">
        <f>'Table 1'!B78</f>
        <v>3420400</v>
      </c>
      <c r="K79" s="2">
        <f>'Table 1'!H78</f>
        <v>43088.527657583909</v>
      </c>
      <c r="L79" s="3">
        <f>'Table 1'!K78</f>
        <v>1.1824597959810099</v>
      </c>
      <c r="M79" s="3">
        <f>'Table 1'!Q78</f>
        <v>1.0962333132227424</v>
      </c>
      <c r="N79" s="3">
        <f>'Table 5'!J78</f>
        <v>0.99310812508994672</v>
      </c>
      <c r="O79" s="3">
        <f>'Table 6'!E81</f>
        <v>1.1498624833472995</v>
      </c>
      <c r="P79" s="3">
        <f>'Table 6'!I81</f>
        <v>1.0795654290433867</v>
      </c>
    </row>
    <row r="80" spans="1:16" ht="15.75" thickBot="1" x14ac:dyDescent="0.3">
      <c r="A80" s="1">
        <v>2013</v>
      </c>
      <c r="B80" s="2">
        <f>'Table 1'!C79</f>
        <v>1806695.65896508</v>
      </c>
      <c r="C80" s="2">
        <f>'Table 5'!$B79</f>
        <v>373904.34103491995</v>
      </c>
      <c r="D80" s="2">
        <f>'Table 1'!N79</f>
        <v>147600</v>
      </c>
      <c r="E80" s="2">
        <f t="shared" si="2"/>
        <v>2328200</v>
      </c>
      <c r="F80" s="2">
        <f>'Table 1'!I79</f>
        <v>95053</v>
      </c>
      <c r="G80" s="2">
        <f>'Table 5'!$G79</f>
        <v>14506.504151920986</v>
      </c>
      <c r="H80" s="2">
        <f t="shared" si="3"/>
        <v>109559.50415192099</v>
      </c>
      <c r="I80" s="2">
        <f>'Table 1'!G79</f>
        <v>149493</v>
      </c>
      <c r="J80" s="2">
        <f>'Table 1'!B79</f>
        <v>3446700</v>
      </c>
      <c r="K80" s="2">
        <f>'Table 1'!H79</f>
        <v>43372.791365654106</v>
      </c>
      <c r="L80" s="3">
        <f>'Table 1'!K79</f>
        <v>1.2130074106168427</v>
      </c>
      <c r="M80" s="3">
        <f>'Table 1'!Q79</f>
        <v>1.1213938960568921</v>
      </c>
      <c r="N80" s="3">
        <f>'Table 5'!J79</f>
        <v>0.89450935343962334</v>
      </c>
      <c r="O80" s="3">
        <f>'Table 6'!E82</f>
        <v>1.1583950075214791</v>
      </c>
      <c r="P80" s="3">
        <f>'Table 6'!I82</f>
        <v>1.0849566847355627</v>
      </c>
    </row>
    <row r="81" spans="1:16" ht="15.75" thickBot="1" x14ac:dyDescent="0.3">
      <c r="A81" s="1">
        <v>2014</v>
      </c>
      <c r="B81" s="2">
        <f>'Table 1'!C80</f>
        <v>1860489.8939391843</v>
      </c>
      <c r="C81" s="2">
        <f>'Table 5'!$B80</f>
        <v>385110.10606081574</v>
      </c>
      <c r="D81" s="2">
        <f>'Table 1'!N80</f>
        <v>137800</v>
      </c>
      <c r="E81" s="2">
        <f t="shared" si="2"/>
        <v>2383400</v>
      </c>
      <c r="F81" s="2">
        <f>'Table 1'!I80</f>
        <v>98754</v>
      </c>
      <c r="G81" s="2">
        <f>'Table 5'!$G80</f>
        <v>17586.988599633092</v>
      </c>
      <c r="H81" s="2">
        <f t="shared" si="3"/>
        <v>116340.9885996331</v>
      </c>
      <c r="I81" s="2">
        <f>'Table 1'!G80</f>
        <v>161827</v>
      </c>
      <c r="J81" s="2">
        <f>'Table 1'!B80</f>
        <v>3491100</v>
      </c>
      <c r="K81" s="2">
        <f>'Table 1'!H80</f>
        <v>46354.157715333276</v>
      </c>
      <c r="L81" s="3">
        <f>'Table 1'!K80</f>
        <v>1.1450875326586374</v>
      </c>
      <c r="M81" s="3">
        <f>'Table 1'!Q80</f>
        <v>1.0661234832086819</v>
      </c>
      <c r="N81" s="3">
        <f>'Table 5'!J80</f>
        <v>0.98518518515763309</v>
      </c>
      <c r="O81" s="3">
        <f>'Table 6'!E83</f>
        <v>1.1176650130623225</v>
      </c>
      <c r="P81" s="3">
        <f>'Table 6'!I83</f>
        <v>1.0530454616651637</v>
      </c>
    </row>
    <row r="82" spans="1:16" ht="15.75" thickBot="1" x14ac:dyDescent="0.3">
      <c r="A82" s="1">
        <v>2015</v>
      </c>
      <c r="B82" s="2">
        <f>'Table 1'!C81</f>
        <v>1934092.4828772985</v>
      </c>
      <c r="C82" s="2">
        <f>'Table 5'!$B81</f>
        <v>395007.51712270151</v>
      </c>
      <c r="D82" s="2">
        <f>'Table 1'!N81</f>
        <v>133000</v>
      </c>
      <c r="E82" s="2">
        <f t="shared" si="2"/>
        <v>2462100</v>
      </c>
      <c r="F82" s="2">
        <f>'Table 1'!I81</f>
        <v>104376</v>
      </c>
      <c r="G82" s="2">
        <f>'Table 5'!$G81</f>
        <v>15436.168307234426</v>
      </c>
      <c r="H82" s="2">
        <f t="shared" si="3"/>
        <v>119812.16830723443</v>
      </c>
      <c r="I82" s="2">
        <f>'Table 1'!G81</f>
        <v>168159</v>
      </c>
      <c r="J82" s="2">
        <f>'Table 1'!B81</f>
        <v>3568200</v>
      </c>
      <c r="K82" s="2">
        <f>'Table 1'!H81</f>
        <v>47127.122919118883</v>
      </c>
      <c r="L82" s="3">
        <f>'Table 1'!K81</f>
        <v>1.1451239164898819</v>
      </c>
      <c r="M82" s="3">
        <f>'Table 1'!Q81</f>
        <v>1.0714448323875791</v>
      </c>
      <c r="N82" s="3">
        <f>'Table 5'!J81</f>
        <v>0.82920749245738956</v>
      </c>
      <c r="O82" s="3">
        <f>'Table 6'!E84</f>
        <v>1.0915455547727564</v>
      </c>
      <c r="P82" s="3">
        <f>'Table 6'!I84</f>
        <v>1.032581435206217</v>
      </c>
    </row>
    <row r="83" spans="1:16" ht="15.75" thickBot="1" x14ac:dyDescent="0.3">
      <c r="A83" s="1">
        <v>2016</v>
      </c>
      <c r="B83" s="2">
        <f>'Table 1'!C82</f>
        <v>1983676.7051068093</v>
      </c>
      <c r="C83" s="2">
        <f>'Table 5'!$B82</f>
        <v>398223.29489319073</v>
      </c>
      <c r="D83" s="2">
        <f>'Table 1'!N82</f>
        <v>134800</v>
      </c>
      <c r="E83" s="2">
        <f t="shared" si="2"/>
        <v>2516700</v>
      </c>
      <c r="F83" s="2">
        <f>'Table 1'!I82</f>
        <v>109939</v>
      </c>
      <c r="G83" s="2">
        <f>'Table 5'!$G82</f>
        <v>16135.104680590161</v>
      </c>
      <c r="H83" s="2">
        <f t="shared" si="3"/>
        <v>126074.10468059016</v>
      </c>
      <c r="I83" s="2">
        <f>'Table 1'!G82</f>
        <v>175815</v>
      </c>
      <c r="J83" s="2">
        <f>'Table 1'!B82</f>
        <v>3657400</v>
      </c>
      <c r="K83" s="2">
        <f>'Table 1'!H82</f>
        <v>48071.034067917099</v>
      </c>
      <c r="L83" s="3">
        <f>'Table 1'!K82</f>
        <v>1.1529153582859775</v>
      </c>
      <c r="M83" s="3">
        <f>'Table 1'!Q82</f>
        <v>1.0795546317213141</v>
      </c>
      <c r="N83" s="3">
        <f>'Table 5'!J82</f>
        <v>0.84287206713681939</v>
      </c>
      <c r="O83" s="3">
        <f>'Table 6'!E85</f>
        <v>1.101080075125078</v>
      </c>
      <c r="P83" s="3">
        <f>'Table 6'!I85</f>
        <v>1.0421037989988569</v>
      </c>
    </row>
    <row r="84" spans="1:16" ht="15.75" thickBot="1" x14ac:dyDescent="0.3">
      <c r="A84" s="1">
        <v>2017</v>
      </c>
      <c r="B84" s="2">
        <f>'Table 1'!C83</f>
        <v>2097182.9440737208</v>
      </c>
      <c r="C84" s="2">
        <f>'Table 5'!$B83</f>
        <v>421117.05592627916</v>
      </c>
      <c r="D84" s="2">
        <f>'Table 1'!N83</f>
        <v>134400</v>
      </c>
      <c r="E84" s="2">
        <f t="shared" si="2"/>
        <v>2652700</v>
      </c>
      <c r="F84" s="2">
        <f>'Table 1'!I83</f>
        <v>115703</v>
      </c>
      <c r="G84" s="2">
        <f>'Table 5'!$G83</f>
        <v>20341.032027842637</v>
      </c>
      <c r="H84" s="2">
        <f t="shared" si="3"/>
        <v>136044.03202784265</v>
      </c>
      <c r="I84" s="2">
        <f>'Table 1'!G83</f>
        <v>186827</v>
      </c>
      <c r="J84" s="2">
        <f>'Table 1'!B83</f>
        <v>3752200</v>
      </c>
      <c r="K84" s="2">
        <f>'Table 1'!H83</f>
        <v>49791.322424177815</v>
      </c>
      <c r="L84" s="3">
        <f>'Table 1'!K83</f>
        <v>1.1080379666676361</v>
      </c>
      <c r="M84" s="3">
        <f>'Table 1'!Q83</f>
        <v>1.0413049316641159</v>
      </c>
      <c r="N84" s="3">
        <f>'Table 5'!J83</f>
        <v>0.97009997012988303</v>
      </c>
      <c r="O84" s="3">
        <f>'Table 6'!E86</f>
        <v>1.0849715953050711</v>
      </c>
      <c r="P84" s="3">
        <f>'Table 6'!I86</f>
        <v>1.0300011190322165</v>
      </c>
    </row>
    <row r="85" spans="1:16" ht="15.75" thickBot="1" x14ac:dyDescent="0.3">
      <c r="A85" s="1">
        <v>2018</v>
      </c>
      <c r="B85" s="2">
        <f>'Table 1'!C84</f>
        <v>2184832.1673353724</v>
      </c>
      <c r="C85" s="2">
        <f>'Table 5'!$B84</f>
        <v>420467.83266462758</v>
      </c>
      <c r="D85" s="2">
        <f>'Table 1'!N84</f>
        <v>125600</v>
      </c>
      <c r="E85" s="2">
        <f t="shared" si="2"/>
        <v>2730900</v>
      </c>
      <c r="F85" s="2">
        <f>'Table 1'!I84</f>
        <v>122805</v>
      </c>
      <c r="G85" s="2">
        <f>'Table 5'!$G84</f>
        <v>21474.043625431856</v>
      </c>
      <c r="H85" s="2">
        <f t="shared" si="3"/>
        <v>144279.04362543186</v>
      </c>
      <c r="I85" s="2">
        <f>'Table 1'!G84</f>
        <v>201657</v>
      </c>
      <c r="J85" s="2">
        <f>'Table 1'!B84</f>
        <v>3837200</v>
      </c>
      <c r="K85" s="2">
        <f>'Table 1'!H84</f>
        <v>52553.163765245488</v>
      </c>
      <c r="L85" s="3">
        <f>'Table 1'!K84</f>
        <v>1.069545098855762</v>
      </c>
      <c r="M85" s="3">
        <f>'Table 1'!Q84</f>
        <v>1.0114023555562639</v>
      </c>
      <c r="N85" s="3">
        <f>'Table 5'!J84</f>
        <v>0.97181184584681579</v>
      </c>
      <c r="O85" s="3">
        <f>'Table 6'!E87</f>
        <v>1.0537719867105444</v>
      </c>
      <c r="P85" s="3">
        <f>'Table 6'!I87</f>
        <v>1.005306732936754</v>
      </c>
    </row>
    <row r="86" spans="1:16" ht="15.75" thickBot="1" x14ac:dyDescent="0.3">
      <c r="A86" s="1">
        <v>2019</v>
      </c>
      <c r="B86" s="2">
        <f>'Table 1'!C85</f>
        <v>2225140.4345114348</v>
      </c>
      <c r="C86" s="2">
        <f>'Table 5'!$B85</f>
        <v>436759.56548856525</v>
      </c>
      <c r="D86" s="2">
        <f>'Table 1'!N85</f>
        <v>119100</v>
      </c>
      <c r="E86" s="2">
        <f t="shared" si="2"/>
        <v>2781000</v>
      </c>
      <c r="F86" s="2">
        <f>'Table 1'!I85</f>
        <v>130565</v>
      </c>
      <c r="G86" s="2">
        <f>'Table 5'!$G85</f>
        <v>23445.220448423388</v>
      </c>
      <c r="H86" s="2">
        <f t="shared" si="3"/>
        <v>154010.22044842338</v>
      </c>
      <c r="I86" s="2">
        <f>'Table 1'!G85</f>
        <v>208439</v>
      </c>
      <c r="J86" s="2">
        <f>'Table 1'!B85</f>
        <v>3911900</v>
      </c>
      <c r="K86" s="2">
        <f>'Table 1'!H85</f>
        <v>53283.31501316496</v>
      </c>
      <c r="L86" s="3">
        <f>'Table 1'!K85</f>
        <v>1.1012301947583756</v>
      </c>
      <c r="M86" s="3">
        <f>'Table 1'!Q85</f>
        <v>1.0452817885006971</v>
      </c>
      <c r="N86" s="3">
        <f>'Table 5'!J85</f>
        <v>1.0074434064109365</v>
      </c>
      <c r="O86" s="3">
        <f>'Table 6'!E88</f>
        <v>1.0858418342162079</v>
      </c>
      <c r="P86" s="3">
        <f>'Table 6'!I88</f>
        <v>1.0393392227616411</v>
      </c>
    </row>
    <row r="87" spans="1:16" ht="15.75" thickBot="1" x14ac:dyDescent="0.3">
      <c r="A87" s="1">
        <v>2020</v>
      </c>
      <c r="B87" s="2">
        <f>'Table 1'!C86</f>
        <v>2262863.3687851802</v>
      </c>
      <c r="C87" s="2">
        <f>'Table 5'!$B86</f>
        <v>449636.63121481985</v>
      </c>
      <c r="D87" s="2">
        <f>'Table 1'!N86</f>
        <v>116500</v>
      </c>
      <c r="E87" s="2">
        <f t="shared" si="2"/>
        <v>2829000</v>
      </c>
      <c r="F87" s="2">
        <f>'Table 1'!I86</f>
        <v>139313</v>
      </c>
      <c r="G87" s="2">
        <f>'Table 5'!$G86</f>
        <v>25384.064380189426</v>
      </c>
      <c r="H87" s="2">
        <f t="shared" si="3"/>
        <v>164697.06438018943</v>
      </c>
      <c r="I87" s="2">
        <f>'Table 1'!G86</f>
        <v>226672</v>
      </c>
      <c r="J87" s="2">
        <f>'Table 1'!B86</f>
        <v>3990900</v>
      </c>
      <c r="K87" s="2">
        <f>'Table 1'!H86</f>
        <v>56797.213661078953</v>
      </c>
      <c r="L87" s="3">
        <f>'Table 1'!K86</f>
        <v>1.0839425920456791</v>
      </c>
      <c r="M87" s="3">
        <f>'Table 1'!Q86</f>
        <v>1.0308698610664697</v>
      </c>
      <c r="N87" s="3">
        <f>'Table 5'!J86</f>
        <v>0.99396809529137031</v>
      </c>
      <c r="O87" s="3">
        <f>'Table 6'!E89</f>
        <v>1.0690280004822299</v>
      </c>
      <c r="P87" s="3">
        <f>'Table 6'!I89</f>
        <v>1.0250047547925234</v>
      </c>
    </row>
    <row r="88" spans="1:16" ht="15.75" thickBot="1" x14ac:dyDescent="0.3">
      <c r="A88" s="1">
        <v>2021</v>
      </c>
      <c r="B88" s="2">
        <f>'Table 1'!C87</f>
        <v>2268471.5007942598</v>
      </c>
      <c r="C88" s="2">
        <f>'Table 5'!$B87</f>
        <v>462228.49920574017</v>
      </c>
      <c r="D88" s="2">
        <f>'Table 1'!N87</f>
        <v>134800</v>
      </c>
      <c r="E88" s="2">
        <f t="shared" si="2"/>
        <v>2865500</v>
      </c>
      <c r="F88" s="2">
        <f>'Table 1'!I87</f>
        <v>144035</v>
      </c>
      <c r="G88" s="2">
        <f>'Table 5'!$G87</f>
        <v>28326.223099523515</v>
      </c>
      <c r="H88" s="2">
        <f t="shared" si="3"/>
        <v>172361.22309952351</v>
      </c>
      <c r="I88" s="2">
        <f>'Table 1'!G87</f>
        <v>235825</v>
      </c>
      <c r="J88" s="2">
        <f>'Table 1'!B87</f>
        <v>4067800</v>
      </c>
      <c r="K88" s="2">
        <f>'Table 1'!H87</f>
        <v>57973.597522002063</v>
      </c>
      <c r="L88" s="3">
        <f>'Table 1'!K87</f>
        <v>1.0952277985158647</v>
      </c>
      <c r="M88" s="3">
        <f>'Table 1'!Q87</f>
        <v>1.033796242742351</v>
      </c>
      <c r="N88" s="3">
        <f>'Table 5'!J87</f>
        <v>1.0570650195374771</v>
      </c>
      <c r="O88" s="3">
        <f>'Table 6'!E90</f>
        <v>1.0887679442467395</v>
      </c>
      <c r="P88" s="3">
        <f>'Table 6'!I90</f>
        <v>1.037549686042426</v>
      </c>
    </row>
    <row r="89" spans="1:16" ht="15.75" thickBot="1" x14ac:dyDescent="0.3">
      <c r="A89" s="8">
        <v>2022</v>
      </c>
      <c r="B89" s="2">
        <f>'Table 1'!C88</f>
        <v>2334173.0721476343</v>
      </c>
      <c r="C89" s="2">
        <f>'Table 5'!$B88</f>
        <v>472826.92785236565</v>
      </c>
      <c r="D89" s="2">
        <f>'Table 1'!N88</f>
        <v>99300</v>
      </c>
      <c r="E89" s="2">
        <f t="shared" si="2"/>
        <v>2906300</v>
      </c>
      <c r="F89" s="2">
        <f>'Table 1'!I88</f>
        <v>158502</v>
      </c>
      <c r="G89" s="2">
        <f>'Table 5'!$G88</f>
        <v>29882.435605175233</v>
      </c>
      <c r="H89" s="2">
        <f t="shared" si="3"/>
        <v>188384.43560517524</v>
      </c>
      <c r="I89" s="2">
        <f>'Table 1'!G88</f>
        <v>259329</v>
      </c>
      <c r="J89" s="2">
        <f>'Table 1'!B88</f>
        <v>4082400</v>
      </c>
      <c r="K89" s="2">
        <f>'Table 1'!H88</f>
        <v>63523.662551440328</v>
      </c>
      <c r="L89" s="3">
        <f>'Table 1'!K88</f>
        <v>1.0689715870990188</v>
      </c>
      <c r="M89" s="3">
        <f>'Table 1'!Q88</f>
        <v>1.0253512652578356</v>
      </c>
      <c r="N89" s="3">
        <f>'Table 5'!J88</f>
        <v>0.99489731838825757</v>
      </c>
      <c r="O89" s="3">
        <f>'Table 6'!E91</f>
        <v>1.0564940990664502</v>
      </c>
      <c r="P89" s="3">
        <f>'Table 6'!I91</f>
        <v>1.0203967023636673</v>
      </c>
    </row>
    <row r="90" spans="1:16" ht="15.75" thickBot="1" x14ac:dyDescent="0.3">
      <c r="A90" s="8">
        <v>2023</v>
      </c>
      <c r="B90" s="2">
        <f>'Table 1'!C89</f>
        <v>2393533.1943672174</v>
      </c>
      <c r="C90" s="2">
        <f>'Table 5'!$B89</f>
        <v>463766.80563278263</v>
      </c>
      <c r="D90" s="2">
        <f>'Table 1'!N89</f>
        <v>99100</v>
      </c>
      <c r="E90" s="2">
        <f t="shared" si="2"/>
        <v>2956400</v>
      </c>
      <c r="F90" s="2">
        <f>'Table 1'!I89</f>
        <v>173313</v>
      </c>
      <c r="G90" s="2">
        <f>'Table 5'!$G89</f>
        <v>29353.731543195961</v>
      </c>
      <c r="H90" s="2">
        <f t="shared" si="3"/>
        <v>202666.73154319596</v>
      </c>
      <c r="I90" s="2">
        <f>'Table 1'!G89</f>
        <v>274922</v>
      </c>
      <c r="J90" s="2">
        <f>'Table 1'!B89</f>
        <v>4108900</v>
      </c>
      <c r="K90" s="2">
        <f>'Table 1'!H89</f>
        <v>66908.905059748358</v>
      </c>
      <c r="L90" s="3">
        <f>'Table 1'!K89</f>
        <v>1.0822005795390408</v>
      </c>
      <c r="M90" s="3">
        <f>'Table 1'!Q89</f>
        <v>1.0391753652096039</v>
      </c>
      <c r="N90" s="3">
        <f>'Table 5'!J89</f>
        <v>0.94597516447071905</v>
      </c>
      <c r="O90" s="3">
        <f>'Table 6'!E92</f>
        <v>1.0600899066687663</v>
      </c>
      <c r="P90" s="14">
        <v>1.02</v>
      </c>
    </row>
  </sheetData>
  <mergeCells count="5">
    <mergeCell ref="B4:E4"/>
    <mergeCell ref="F4:H4"/>
    <mergeCell ref="I4:K4"/>
    <mergeCell ref="L4:P4"/>
    <mergeCell ref="A1:P1"/>
  </mergeCells>
  <hyperlinks>
    <hyperlink ref="A2" location="SourcesTable7" display="Click for table sources" xr:uid="{D5122EE1-FFC8-41FB-93A3-C202F34CC0AF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9217" r:id="rId4">
          <objectPr defaultSize="0" r:id="rId5">
            <anchor moveWithCells="1">
              <from>
                <xdr:col>1</xdr:col>
                <xdr:colOff>0</xdr:colOff>
                <xdr:row>92</xdr:row>
                <xdr:rowOff>0</xdr:rowOff>
              </from>
              <to>
                <xdr:col>9</xdr:col>
                <xdr:colOff>504825</xdr:colOff>
                <xdr:row>108</xdr:row>
                <xdr:rowOff>85725</xdr:rowOff>
              </to>
            </anchor>
          </objectPr>
        </oleObject>
      </mc:Choice>
      <mc:Fallback>
        <oleObject progId="Word.Document.12" shapeId="9217" r:id="rId4"/>
      </mc:Fallback>
    </mc:AlternateContent>
  </oleObjec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1EC04-0FCB-413D-BDCE-6178797A9FF7}">
  <dimension ref="A1:AU82"/>
  <sheetViews>
    <sheetView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B85" sqref="B85"/>
    </sheetView>
  </sheetViews>
  <sheetFormatPr defaultRowHeight="15" x14ac:dyDescent="0.25"/>
  <sheetData>
    <row r="1" spans="1:47" ht="15.75" x14ac:dyDescent="0.25">
      <c r="A1" s="313" t="s">
        <v>116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3"/>
      <c r="W1" s="313"/>
      <c r="X1" s="313"/>
      <c r="Y1" s="313"/>
      <c r="Z1" s="313"/>
      <c r="AA1" s="313"/>
      <c r="AB1" s="313"/>
      <c r="AC1" s="313"/>
      <c r="AD1" s="313"/>
      <c r="AE1" s="313"/>
      <c r="AF1" s="313"/>
      <c r="AG1" s="313"/>
      <c r="AH1" s="313"/>
      <c r="AI1" s="313"/>
      <c r="AJ1" s="313"/>
      <c r="AK1" s="313"/>
      <c r="AL1" s="313"/>
      <c r="AM1" s="313"/>
      <c r="AN1" s="313"/>
      <c r="AO1" s="313"/>
      <c r="AP1" s="313"/>
      <c r="AQ1" s="313"/>
      <c r="AR1" s="313"/>
      <c r="AS1" s="313"/>
    </row>
    <row r="2" spans="1:47" ht="15.75" thickBot="1" x14ac:dyDescent="0.3">
      <c r="A2" s="4" t="s">
        <v>53</v>
      </c>
    </row>
    <row r="3" spans="1:47" ht="15.75" thickBot="1" x14ac:dyDescent="0.3">
      <c r="A3" s="7"/>
      <c r="B3" s="9">
        <v>1</v>
      </c>
      <c r="C3" s="10">
        <v>2</v>
      </c>
      <c r="D3" s="10">
        <v>3</v>
      </c>
      <c r="E3" s="10">
        <v>4</v>
      </c>
      <c r="F3" s="10">
        <v>5</v>
      </c>
      <c r="G3" s="10">
        <v>6</v>
      </c>
      <c r="H3" s="10">
        <v>7</v>
      </c>
      <c r="I3" s="10">
        <v>8</v>
      </c>
      <c r="J3" s="10">
        <v>9</v>
      </c>
      <c r="K3" s="10">
        <v>10</v>
      </c>
      <c r="L3" s="10">
        <v>11</v>
      </c>
      <c r="M3" s="10">
        <v>12</v>
      </c>
      <c r="N3" s="10">
        <v>13</v>
      </c>
      <c r="O3" s="10">
        <v>14</v>
      </c>
      <c r="P3" s="10">
        <v>15</v>
      </c>
      <c r="Q3" s="10">
        <v>16</v>
      </c>
      <c r="R3" s="10">
        <v>17</v>
      </c>
      <c r="S3" s="10">
        <v>18</v>
      </c>
      <c r="T3" s="10">
        <v>19</v>
      </c>
      <c r="U3" s="10">
        <v>20</v>
      </c>
      <c r="V3" s="10">
        <v>21</v>
      </c>
      <c r="W3" s="10">
        <v>22</v>
      </c>
      <c r="X3" s="10">
        <v>23</v>
      </c>
      <c r="Y3" s="10"/>
      <c r="Z3" s="10">
        <v>24</v>
      </c>
      <c r="AA3" s="10">
        <v>25</v>
      </c>
      <c r="AB3" s="10">
        <v>26</v>
      </c>
      <c r="AC3" s="10">
        <v>27</v>
      </c>
      <c r="AD3" s="10">
        <v>28</v>
      </c>
      <c r="AE3" s="10">
        <v>29</v>
      </c>
      <c r="AF3" s="10">
        <v>30</v>
      </c>
      <c r="AG3" s="10">
        <v>31</v>
      </c>
      <c r="AH3" s="10">
        <v>32</v>
      </c>
      <c r="AI3" s="10">
        <v>33</v>
      </c>
      <c r="AJ3" s="10">
        <v>34</v>
      </c>
      <c r="AK3" s="10">
        <v>35</v>
      </c>
      <c r="AL3" s="10">
        <v>36</v>
      </c>
      <c r="AM3" s="10">
        <v>37</v>
      </c>
      <c r="AN3" s="10">
        <v>38</v>
      </c>
      <c r="AO3" s="10">
        <v>39</v>
      </c>
      <c r="AP3" s="10">
        <v>40</v>
      </c>
      <c r="AQ3" s="10">
        <v>41</v>
      </c>
      <c r="AR3" s="10">
        <v>42</v>
      </c>
      <c r="AS3" s="10">
        <v>43</v>
      </c>
    </row>
    <row r="4" spans="1:47" ht="30.6" customHeight="1" thickTop="1" thickBot="1" x14ac:dyDescent="0.3">
      <c r="A4" s="15"/>
      <c r="B4" s="310" t="s">
        <v>94</v>
      </c>
      <c r="C4" s="311"/>
      <c r="D4" s="311"/>
      <c r="E4" s="311"/>
      <c r="F4" s="311"/>
      <c r="G4" s="311"/>
      <c r="H4" s="314" t="s">
        <v>95</v>
      </c>
      <c r="I4" s="315"/>
      <c r="J4" s="315"/>
      <c r="K4" s="315"/>
      <c r="L4" s="316"/>
      <c r="M4" s="310" t="s">
        <v>96</v>
      </c>
      <c r="N4" s="311"/>
      <c r="O4" s="312"/>
      <c r="P4" s="310" t="s">
        <v>97</v>
      </c>
      <c r="Q4" s="311"/>
      <c r="R4" s="312"/>
      <c r="S4" s="310" t="s">
        <v>98</v>
      </c>
      <c r="T4" s="311"/>
      <c r="U4" s="312"/>
      <c r="V4" s="310" t="s">
        <v>99</v>
      </c>
      <c r="W4" s="311"/>
      <c r="X4" s="312"/>
      <c r="Y4" s="19"/>
      <c r="Z4" s="317" t="s">
        <v>107</v>
      </c>
      <c r="AA4" s="318"/>
      <c r="AB4" s="319"/>
      <c r="AC4" s="317" t="s">
        <v>108</v>
      </c>
      <c r="AD4" s="318"/>
      <c r="AE4" s="319"/>
      <c r="AF4" s="310" t="s">
        <v>109</v>
      </c>
      <c r="AG4" s="311"/>
      <c r="AH4" s="312"/>
      <c r="AI4" s="310" t="s">
        <v>110</v>
      </c>
      <c r="AJ4" s="311"/>
      <c r="AK4" s="311"/>
      <c r="AL4" s="311"/>
      <c r="AM4" s="311"/>
      <c r="AN4" s="311"/>
      <c r="AO4" s="311"/>
      <c r="AP4" s="311"/>
      <c r="AQ4" s="312"/>
      <c r="AR4" s="308" t="s">
        <v>111</v>
      </c>
      <c r="AS4" s="308" t="s">
        <v>112</v>
      </c>
    </row>
    <row r="5" spans="1:47" ht="45.75" thickBot="1" x14ac:dyDescent="0.3">
      <c r="A5" s="5"/>
      <c r="B5" s="16" t="s">
        <v>100</v>
      </c>
      <c r="C5" s="16" t="s">
        <v>101</v>
      </c>
      <c r="D5" s="16" t="s">
        <v>102</v>
      </c>
      <c r="E5" s="16" t="s">
        <v>103</v>
      </c>
      <c r="F5" s="16" t="s">
        <v>104</v>
      </c>
      <c r="G5" s="16" t="s">
        <v>105</v>
      </c>
      <c r="H5" s="16" t="s">
        <v>101</v>
      </c>
      <c r="I5" s="16" t="s">
        <v>102</v>
      </c>
      <c r="J5" s="16" t="s">
        <v>103</v>
      </c>
      <c r="K5" s="16" t="s">
        <v>104</v>
      </c>
      <c r="L5" s="16" t="s">
        <v>105</v>
      </c>
      <c r="M5" s="16" t="s">
        <v>101</v>
      </c>
      <c r="N5" s="16" t="s">
        <v>102</v>
      </c>
      <c r="O5" s="16" t="s">
        <v>106</v>
      </c>
      <c r="P5" s="16" t="s">
        <v>101</v>
      </c>
      <c r="Q5" s="16" t="s">
        <v>102</v>
      </c>
      <c r="R5" s="16" t="s">
        <v>106</v>
      </c>
      <c r="S5" s="16" t="s">
        <v>101</v>
      </c>
      <c r="T5" s="16" t="s">
        <v>102</v>
      </c>
      <c r="U5" s="16" t="s">
        <v>106</v>
      </c>
      <c r="V5" s="16" t="s">
        <v>101</v>
      </c>
      <c r="W5" s="16" t="s">
        <v>102</v>
      </c>
      <c r="X5" s="16" t="s">
        <v>106</v>
      </c>
      <c r="Y5" s="16"/>
      <c r="Z5" s="16" t="s">
        <v>101</v>
      </c>
      <c r="AA5" s="16" t="s">
        <v>102</v>
      </c>
      <c r="AB5" s="16" t="s">
        <v>106</v>
      </c>
      <c r="AC5" s="16" t="s">
        <v>101</v>
      </c>
      <c r="AD5" s="16" t="s">
        <v>102</v>
      </c>
      <c r="AE5" s="16" t="s">
        <v>106</v>
      </c>
      <c r="AF5" s="16" t="s">
        <v>101</v>
      </c>
      <c r="AG5" s="16" t="s">
        <v>102</v>
      </c>
      <c r="AH5" s="16" t="s">
        <v>106</v>
      </c>
      <c r="AI5" s="16" t="s">
        <v>94</v>
      </c>
      <c r="AJ5" s="16" t="s">
        <v>95</v>
      </c>
      <c r="AK5" s="16" t="s">
        <v>96</v>
      </c>
      <c r="AL5" s="16" t="s">
        <v>97</v>
      </c>
      <c r="AM5" s="16" t="s">
        <v>98</v>
      </c>
      <c r="AN5" s="16" t="s">
        <v>113</v>
      </c>
      <c r="AO5" s="16" t="s">
        <v>107</v>
      </c>
      <c r="AP5" s="16" t="s">
        <v>114</v>
      </c>
      <c r="AQ5" s="16" t="s">
        <v>115</v>
      </c>
      <c r="AR5" s="309"/>
      <c r="AS5" s="309"/>
    </row>
    <row r="6" spans="1:47" ht="15.75" thickBot="1" x14ac:dyDescent="0.3">
      <c r="A6" s="17">
        <v>1947</v>
      </c>
      <c r="B6" s="23">
        <v>39.697505057316249</v>
      </c>
      <c r="C6" s="23">
        <v>142.26094450189589</v>
      </c>
      <c r="D6" s="23">
        <v>0</v>
      </c>
      <c r="E6" s="23">
        <v>0</v>
      </c>
      <c r="F6" s="23">
        <v>0</v>
      </c>
      <c r="G6" s="23">
        <v>0</v>
      </c>
      <c r="H6" s="23">
        <v>7.5390554981041022</v>
      </c>
      <c r="I6" s="23">
        <v>0</v>
      </c>
      <c r="J6" s="23">
        <v>0</v>
      </c>
      <c r="K6" s="23">
        <v>0</v>
      </c>
      <c r="L6" s="23">
        <v>0</v>
      </c>
      <c r="M6" s="23">
        <v>171.6</v>
      </c>
      <c r="N6" s="23">
        <v>0</v>
      </c>
      <c r="O6" s="23">
        <v>0</v>
      </c>
      <c r="P6" s="23">
        <v>49.3</v>
      </c>
      <c r="Q6" s="23">
        <v>0</v>
      </c>
      <c r="R6" s="23">
        <v>0</v>
      </c>
      <c r="S6" s="23">
        <v>9.1999999999999993</v>
      </c>
      <c r="T6" s="23">
        <v>0</v>
      </c>
      <c r="U6" s="23">
        <v>0</v>
      </c>
      <c r="V6" s="23">
        <v>69.400000000000006</v>
      </c>
      <c r="W6" s="23">
        <v>0</v>
      </c>
      <c r="X6" s="23">
        <v>0</v>
      </c>
      <c r="Y6" s="17">
        <v>1947</v>
      </c>
      <c r="Z6" s="23">
        <v>90.205878141333145</v>
      </c>
      <c r="AA6" s="23">
        <v>0</v>
      </c>
      <c r="AB6" s="23">
        <v>0</v>
      </c>
      <c r="AC6" s="23">
        <v>17.89412185866686</v>
      </c>
      <c r="AD6" s="23">
        <v>0</v>
      </c>
      <c r="AE6" s="23">
        <v>0</v>
      </c>
      <c r="AF6" s="23">
        <v>133.19999999999999</v>
      </c>
      <c r="AG6" s="23">
        <v>0</v>
      </c>
      <c r="AH6" s="23">
        <v>0</v>
      </c>
      <c r="AI6" s="20">
        <f>B6/AR6</f>
        <v>6.7508566167757689E-2</v>
      </c>
      <c r="AJ6" s="20">
        <f>H6/AR6</f>
        <v>1.2820725791238576E-2</v>
      </c>
      <c r="AK6" s="20">
        <f>M6/AR6</f>
        <v>0.29181859005147232</v>
      </c>
      <c r="AL6" s="20">
        <f>P6/AR6</f>
        <v>8.3838324531104805E-2</v>
      </c>
      <c r="AM6" s="20">
        <f>S6/AR6</f>
        <v>1.56452857137153E-2</v>
      </c>
      <c r="AN6" s="20">
        <f>V6/AR6</f>
        <v>0.11801987266650456</v>
      </c>
      <c r="AO6" s="20">
        <f>Z6/AR6</f>
        <v>0.1534018191932329</v>
      </c>
      <c r="AP6" s="20">
        <f>AC6/AR6</f>
        <v>3.043028794292188E-2</v>
      </c>
      <c r="AQ6" s="20">
        <f>AF6/AR6</f>
        <v>0.22651652794205193</v>
      </c>
      <c r="AR6" s="21">
        <f>B6+H6+M6+P6+S6+V6+Z6+AC6+AF6</f>
        <v>588.03656055542035</v>
      </c>
      <c r="AS6" s="21">
        <f>'Table 1'!C13/1000</f>
        <v>623.64797410985534</v>
      </c>
      <c r="AU6" s="22"/>
    </row>
    <row r="7" spans="1:47" ht="15.75" thickBot="1" x14ac:dyDescent="0.3">
      <c r="A7" s="17">
        <v>1948</v>
      </c>
      <c r="B7" s="23">
        <v>39.591503708698582</v>
      </c>
      <c r="C7" s="23">
        <v>141.88107549120991</v>
      </c>
      <c r="D7" s="23">
        <v>0</v>
      </c>
      <c r="E7" s="23">
        <v>0</v>
      </c>
      <c r="F7" s="23">
        <v>0</v>
      </c>
      <c r="G7" s="23">
        <v>0</v>
      </c>
      <c r="H7" s="23">
        <v>7.5189245087900742</v>
      </c>
      <c r="I7" s="23">
        <v>0</v>
      </c>
      <c r="J7" s="23">
        <v>0</v>
      </c>
      <c r="K7" s="23">
        <v>0</v>
      </c>
      <c r="L7" s="23">
        <v>0</v>
      </c>
      <c r="M7" s="23">
        <v>175.8</v>
      </c>
      <c r="N7" s="23">
        <v>0</v>
      </c>
      <c r="O7" s="23">
        <v>0</v>
      </c>
      <c r="P7" s="23">
        <v>51</v>
      </c>
      <c r="Q7" s="23">
        <v>0</v>
      </c>
      <c r="R7" s="23">
        <v>0</v>
      </c>
      <c r="S7" s="23">
        <v>9.3000000000000007</v>
      </c>
      <c r="T7" s="23">
        <v>0</v>
      </c>
      <c r="U7" s="23">
        <v>0</v>
      </c>
      <c r="V7" s="23">
        <v>71.3</v>
      </c>
      <c r="W7" s="23">
        <v>0</v>
      </c>
      <c r="X7" s="23">
        <v>0</v>
      </c>
      <c r="Y7" s="17">
        <v>1948</v>
      </c>
      <c r="Z7" s="23">
        <v>92.54238562325483</v>
      </c>
      <c r="AA7" s="23">
        <v>0</v>
      </c>
      <c r="AB7" s="23">
        <v>0</v>
      </c>
      <c r="AC7" s="23">
        <v>18.35761437674519</v>
      </c>
      <c r="AD7" s="23">
        <v>0</v>
      </c>
      <c r="AE7" s="23">
        <v>0</v>
      </c>
      <c r="AF7" s="23">
        <v>135.1</v>
      </c>
      <c r="AG7" s="23">
        <v>0</v>
      </c>
      <c r="AH7" s="23">
        <v>0</v>
      </c>
      <c r="AI7" s="20">
        <f t="shared" ref="AI7:AI12" si="0">B7/AR7</f>
        <v>6.5929752171363806E-2</v>
      </c>
      <c r="AJ7" s="20">
        <f t="shared" ref="AJ7:AJ12" si="1">H7/AR7</f>
        <v>1.2520889156094592E-2</v>
      </c>
      <c r="AK7" s="20">
        <f t="shared" ref="AK7:AK12" si="2">M7/AR7</f>
        <v>0.2927509527550286</v>
      </c>
      <c r="AL7" s="20">
        <f t="shared" ref="AL7:AL12" si="3">P7/AR7</f>
        <v>8.4927750799240379E-2</v>
      </c>
      <c r="AM7" s="20">
        <f t="shared" ref="AM7:AM12" si="4">S7/AR7</f>
        <v>1.5486825145743835E-2</v>
      </c>
      <c r="AN7" s="20">
        <f t="shared" ref="AN7:AN12" si="5">V7/AR7</f>
        <v>0.11873232611736938</v>
      </c>
      <c r="AO7" s="20">
        <f t="shared" ref="AO7:AO12" si="6">Z7/AR7</f>
        <v>0.15410620910939199</v>
      </c>
      <c r="AP7" s="20">
        <f t="shared" ref="AP7:AP12" si="7">AC7/AR7</f>
        <v>3.0570017628564074E-2</v>
      </c>
      <c r="AQ7" s="20">
        <f t="shared" ref="AQ7:AQ12" si="8">AF7/AR7</f>
        <v>0.22497527711720341</v>
      </c>
      <c r="AR7" s="21">
        <f t="shared" ref="AR7:AR12" si="9">B7+H7+M7+P7+S7+V7+Z7+AC7+AF7</f>
        <v>600.51042821748865</v>
      </c>
      <c r="AS7" s="21">
        <f>'Table 1'!C14/1000</f>
        <v>628.24707894574738</v>
      </c>
      <c r="AU7" s="22"/>
    </row>
    <row r="8" spans="1:47" ht="15.75" thickBot="1" x14ac:dyDescent="0.3">
      <c r="A8" s="17">
        <v>1949</v>
      </c>
      <c r="B8" s="23">
        <v>39.37950101146324</v>
      </c>
      <c r="C8" s="23">
        <v>141.12133746983795</v>
      </c>
      <c r="D8" s="23">
        <v>0</v>
      </c>
      <c r="E8" s="23">
        <v>0</v>
      </c>
      <c r="F8" s="23">
        <v>0</v>
      </c>
      <c r="G8" s="23">
        <v>0</v>
      </c>
      <c r="H8" s="23">
        <v>7.4786625301620138</v>
      </c>
      <c r="I8" s="23">
        <v>0</v>
      </c>
      <c r="J8" s="23">
        <v>0</v>
      </c>
      <c r="K8" s="23">
        <v>0</v>
      </c>
      <c r="L8" s="23">
        <v>0</v>
      </c>
      <c r="M8" s="23">
        <v>178</v>
      </c>
      <c r="N8" s="23">
        <v>0</v>
      </c>
      <c r="O8" s="23">
        <v>0</v>
      </c>
      <c r="P8" s="23">
        <v>51.9</v>
      </c>
      <c r="Q8" s="23">
        <v>0</v>
      </c>
      <c r="R8" s="23">
        <v>0</v>
      </c>
      <c r="S8" s="23">
        <v>9.6999999999999993</v>
      </c>
      <c r="T8" s="23">
        <v>0</v>
      </c>
      <c r="U8" s="23">
        <v>0</v>
      </c>
      <c r="V8" s="23">
        <v>73.8</v>
      </c>
      <c r="W8" s="23">
        <v>0</v>
      </c>
      <c r="X8" s="23">
        <v>0</v>
      </c>
      <c r="Y8" s="17">
        <v>1949</v>
      </c>
      <c r="Z8" s="23">
        <v>93.543745972649816</v>
      </c>
      <c r="AA8" s="23">
        <v>0</v>
      </c>
      <c r="AB8" s="23">
        <v>0</v>
      </c>
      <c r="AC8" s="23">
        <v>18.556254027350185</v>
      </c>
      <c r="AD8" s="23">
        <v>0</v>
      </c>
      <c r="AE8" s="23">
        <v>0</v>
      </c>
      <c r="AF8" s="23">
        <v>137.60000000000002</v>
      </c>
      <c r="AG8" s="23">
        <v>0</v>
      </c>
      <c r="AH8" s="23">
        <v>0</v>
      </c>
      <c r="AI8" s="20">
        <f t="shared" si="0"/>
        <v>6.4560986909024079E-2</v>
      </c>
      <c r="AJ8" s="20">
        <f t="shared" si="1"/>
        <v>1.2260943417394969E-2</v>
      </c>
      <c r="AK8" s="20">
        <f t="shared" si="2"/>
        <v>0.29182329320173578</v>
      </c>
      <c r="AL8" s="20">
        <f t="shared" si="3"/>
        <v>8.5087802905449914E-2</v>
      </c>
      <c r="AM8" s="20">
        <f t="shared" si="4"/>
        <v>1.5902730022791217E-2</v>
      </c>
      <c r="AN8" s="20">
        <f t="shared" si="5"/>
        <v>0.12099190470948371</v>
      </c>
      <c r="AO8" s="20">
        <f t="shared" si="6"/>
        <v>0.15336092139418694</v>
      </c>
      <c r="AP8" s="20">
        <f t="shared" si="7"/>
        <v>3.0422175054771367E-2</v>
      </c>
      <c r="AQ8" s="20">
        <f t="shared" si="8"/>
        <v>0.22558924238516206</v>
      </c>
      <c r="AR8" s="21">
        <f t="shared" si="9"/>
        <v>609.95816354162525</v>
      </c>
      <c r="AS8" s="21">
        <f>'Table 1'!C15/1000</f>
        <v>633.82830821721132</v>
      </c>
      <c r="AU8" s="22"/>
    </row>
    <row r="9" spans="1:47" ht="15.75" thickBot="1" x14ac:dyDescent="0.3">
      <c r="A9" s="1">
        <v>1950</v>
      </c>
      <c r="B9" s="23">
        <v>39.299999999999997</v>
      </c>
      <c r="C9" s="23">
        <v>140.8364357118235</v>
      </c>
      <c r="D9" s="23">
        <v>0</v>
      </c>
      <c r="E9" s="23">
        <v>0</v>
      </c>
      <c r="F9" s="23">
        <v>0</v>
      </c>
      <c r="G9" s="23">
        <v>0</v>
      </c>
      <c r="H9" s="23">
        <v>7.4635642881764923</v>
      </c>
      <c r="I9" s="23">
        <v>0</v>
      </c>
      <c r="J9" s="23">
        <v>0</v>
      </c>
      <c r="K9" s="23">
        <v>0</v>
      </c>
      <c r="L9" s="23">
        <v>0</v>
      </c>
      <c r="M9" s="23">
        <v>182.2</v>
      </c>
      <c r="N9" s="23">
        <v>0</v>
      </c>
      <c r="O9" s="23">
        <v>0</v>
      </c>
      <c r="P9" s="23">
        <v>54.1</v>
      </c>
      <c r="Q9" s="23">
        <v>0</v>
      </c>
      <c r="R9" s="23">
        <v>0</v>
      </c>
      <c r="S9" s="23">
        <v>10.1</v>
      </c>
      <c r="T9" s="23">
        <v>0</v>
      </c>
      <c r="U9" s="23">
        <v>0</v>
      </c>
      <c r="V9" s="23">
        <v>74.8</v>
      </c>
      <c r="W9" s="23">
        <v>0</v>
      </c>
      <c r="X9" s="23">
        <v>0</v>
      </c>
      <c r="Y9" s="17">
        <v>1950</v>
      </c>
      <c r="Z9" s="23">
        <v>95.546466671439831</v>
      </c>
      <c r="AA9" s="23">
        <v>0</v>
      </c>
      <c r="AB9" s="23">
        <v>0</v>
      </c>
      <c r="AC9" s="23">
        <v>18.95353332856018</v>
      </c>
      <c r="AD9" s="23">
        <v>0</v>
      </c>
      <c r="AE9" s="23">
        <v>0</v>
      </c>
      <c r="AF9" s="23">
        <v>139</v>
      </c>
      <c r="AG9" s="23">
        <v>0</v>
      </c>
      <c r="AH9" s="23">
        <v>0</v>
      </c>
      <c r="AI9" s="20">
        <f t="shared" si="0"/>
        <v>6.3237818366735893E-2</v>
      </c>
      <c r="AJ9" s="20">
        <f t="shared" si="1"/>
        <v>1.2009657069317087E-2</v>
      </c>
      <c r="AK9" s="20">
        <f t="shared" si="2"/>
        <v>0.29317889329311142</v>
      </c>
      <c r="AL9" s="20">
        <f t="shared" si="3"/>
        <v>8.7052569303827279E-2</v>
      </c>
      <c r="AM9" s="20">
        <f t="shared" si="4"/>
        <v>1.6251958409771821E-2</v>
      </c>
      <c r="AN9" s="20">
        <f t="shared" si="5"/>
        <v>0.12036103851989427</v>
      </c>
      <c r="AO9" s="20">
        <f t="shared" si="6"/>
        <v>0.15374427747969202</v>
      </c>
      <c r="AP9" s="20">
        <f t="shared" si="7"/>
        <v>3.0498221324156843E-2</v>
      </c>
      <c r="AQ9" s="20">
        <f t="shared" si="8"/>
        <v>0.22366556623349337</v>
      </c>
      <c r="AR9" s="21">
        <f t="shared" si="9"/>
        <v>621.46356428817649</v>
      </c>
      <c r="AS9" s="21">
        <f>'Table 1'!C16/1000</f>
        <v>643.11807520093112</v>
      </c>
      <c r="AU9" s="22"/>
    </row>
    <row r="10" spans="1:47" ht="15.75" thickBot="1" x14ac:dyDescent="0.3">
      <c r="A10" s="1">
        <v>1951</v>
      </c>
      <c r="B10" s="23">
        <v>38</v>
      </c>
      <c r="C10" s="23">
        <v>140.64650120648051</v>
      </c>
      <c r="D10" s="23">
        <v>0</v>
      </c>
      <c r="E10" s="23">
        <v>0</v>
      </c>
      <c r="F10" s="23">
        <v>0</v>
      </c>
      <c r="G10" s="23">
        <v>0</v>
      </c>
      <c r="H10" s="23">
        <v>7.4534987935194765</v>
      </c>
      <c r="I10" s="23">
        <v>0</v>
      </c>
      <c r="J10" s="23">
        <v>0</v>
      </c>
      <c r="K10" s="23">
        <v>0</v>
      </c>
      <c r="L10" s="23">
        <v>0</v>
      </c>
      <c r="M10" s="23">
        <v>185.6</v>
      </c>
      <c r="N10" s="23">
        <v>0</v>
      </c>
      <c r="O10" s="23">
        <v>0</v>
      </c>
      <c r="P10" s="23">
        <v>53.8</v>
      </c>
      <c r="Q10" s="23">
        <v>0</v>
      </c>
      <c r="R10" s="23">
        <v>0</v>
      </c>
      <c r="S10" s="23">
        <v>10.4</v>
      </c>
      <c r="T10" s="23">
        <v>0</v>
      </c>
      <c r="U10" s="23">
        <v>0</v>
      </c>
      <c r="V10" s="23">
        <v>73.8</v>
      </c>
      <c r="W10" s="23">
        <v>0</v>
      </c>
      <c r="X10" s="23">
        <v>0</v>
      </c>
      <c r="Y10" s="17">
        <v>1951</v>
      </c>
      <c r="Z10" s="23">
        <v>98.300207632276084</v>
      </c>
      <c r="AA10" s="23">
        <v>0</v>
      </c>
      <c r="AB10" s="23">
        <v>0</v>
      </c>
      <c r="AC10" s="23">
        <v>19.499792367723924</v>
      </c>
      <c r="AD10" s="23">
        <v>0</v>
      </c>
      <c r="AE10" s="23">
        <v>0</v>
      </c>
      <c r="AF10" s="23">
        <v>140.1</v>
      </c>
      <c r="AG10" s="23">
        <v>0</v>
      </c>
      <c r="AH10" s="23">
        <v>0</v>
      </c>
      <c r="AI10" s="20">
        <f t="shared" si="0"/>
        <v>6.0610555763905068E-2</v>
      </c>
      <c r="AJ10" s="20">
        <f t="shared" si="1"/>
        <v>1.1888439585810826E-2</v>
      </c>
      <c r="AK10" s="20">
        <f t="shared" si="2"/>
        <v>0.29603471446791529</v>
      </c>
      <c r="AL10" s="20">
        <f t="shared" si="3"/>
        <v>8.5811786844686655E-2</v>
      </c>
      <c r="AM10" s="20">
        <f t="shared" si="4"/>
        <v>1.6588152103805598E-2</v>
      </c>
      <c r="AN10" s="20">
        <f t="shared" si="5"/>
        <v>0.1177120793520051</v>
      </c>
      <c r="AO10" s="20">
        <f t="shared" si="6"/>
        <v>0.15679026884998729</v>
      </c>
      <c r="AP10" s="20">
        <f t="shared" si="7"/>
        <v>3.1102454018118456E-2</v>
      </c>
      <c r="AQ10" s="20">
        <f t="shared" si="8"/>
        <v>0.2234615490137658</v>
      </c>
      <c r="AR10" s="21">
        <f t="shared" si="9"/>
        <v>626.95349879351943</v>
      </c>
      <c r="AS10" s="21">
        <f>'Table 1'!C17/1000</f>
        <v>645.51110268937668</v>
      </c>
      <c r="AU10" s="22"/>
    </row>
    <row r="11" spans="1:47" ht="15.75" thickBot="1" x14ac:dyDescent="0.3">
      <c r="A11" s="1">
        <v>1952</v>
      </c>
      <c r="B11" s="23">
        <v>37.700000000000003</v>
      </c>
      <c r="C11" s="23">
        <v>139.31695966907961</v>
      </c>
      <c r="D11" s="23">
        <v>0</v>
      </c>
      <c r="E11" s="23">
        <v>0</v>
      </c>
      <c r="F11" s="23">
        <v>0</v>
      </c>
      <c r="G11" s="23">
        <v>0</v>
      </c>
      <c r="H11" s="23">
        <v>7.3830403309203723</v>
      </c>
      <c r="I11" s="23">
        <v>0</v>
      </c>
      <c r="J11" s="23">
        <v>0</v>
      </c>
      <c r="K11" s="23">
        <v>0</v>
      </c>
      <c r="L11" s="23">
        <v>0</v>
      </c>
      <c r="M11" s="23">
        <v>186.3</v>
      </c>
      <c r="N11" s="23">
        <v>0</v>
      </c>
      <c r="O11" s="23">
        <v>0</v>
      </c>
      <c r="P11" s="23">
        <v>58.2</v>
      </c>
      <c r="Q11" s="23">
        <v>0</v>
      </c>
      <c r="R11" s="23">
        <v>0</v>
      </c>
      <c r="S11" s="23">
        <v>10.5</v>
      </c>
      <c r="T11" s="23">
        <v>0</v>
      </c>
      <c r="U11" s="23">
        <v>0</v>
      </c>
      <c r="V11" s="23">
        <v>77.099999999999994</v>
      </c>
      <c r="W11" s="23">
        <v>0</v>
      </c>
      <c r="X11" s="23">
        <v>0</v>
      </c>
      <c r="Y11" s="17">
        <v>1952</v>
      </c>
      <c r="Z11" s="23">
        <v>100.88705520154652</v>
      </c>
      <c r="AA11" s="23">
        <v>0</v>
      </c>
      <c r="AB11" s="23">
        <v>0</v>
      </c>
      <c r="AC11" s="23">
        <v>20.0129447984535</v>
      </c>
      <c r="AD11" s="23">
        <v>0</v>
      </c>
      <c r="AE11" s="23">
        <v>0</v>
      </c>
      <c r="AF11" s="23">
        <v>141.10000000000002</v>
      </c>
      <c r="AG11" s="23">
        <v>0</v>
      </c>
      <c r="AH11" s="23">
        <v>0</v>
      </c>
      <c r="AI11" s="20">
        <f t="shared" si="0"/>
        <v>5.898153990519181E-2</v>
      </c>
      <c r="AJ11" s="20">
        <f t="shared" si="1"/>
        <v>1.1550745037130515E-2</v>
      </c>
      <c r="AK11" s="20">
        <f t="shared" si="2"/>
        <v>0.29146580595058974</v>
      </c>
      <c r="AL11" s="20">
        <f t="shared" si="3"/>
        <v>9.1053730039314676E-2</v>
      </c>
      <c r="AM11" s="20">
        <f t="shared" si="4"/>
        <v>1.6427219336989759E-2</v>
      </c>
      <c r="AN11" s="20">
        <f t="shared" si="5"/>
        <v>0.12062272484589623</v>
      </c>
      <c r="AO11" s="20">
        <f t="shared" si="6"/>
        <v>0.15783750324369508</v>
      </c>
      <c r="AP11" s="20">
        <f t="shared" si="7"/>
        <v>3.1310193693644184E-2</v>
      </c>
      <c r="AQ11" s="20">
        <f t="shared" si="8"/>
        <v>0.22075053794754815</v>
      </c>
      <c r="AR11" s="21">
        <f t="shared" si="9"/>
        <v>639.18304033092033</v>
      </c>
      <c r="AS11" s="21">
        <f>'Table 1'!C18/1000</f>
        <v>660.44249713804788</v>
      </c>
      <c r="AU11" s="22"/>
    </row>
    <row r="12" spans="1:47" ht="15.75" thickBot="1" x14ac:dyDescent="0.3">
      <c r="A12" s="1">
        <v>1953</v>
      </c>
      <c r="B12" s="23">
        <v>37.200000000000003</v>
      </c>
      <c r="C12" s="23">
        <v>138.46225439503618</v>
      </c>
      <c r="D12" s="23">
        <v>0</v>
      </c>
      <c r="E12" s="23">
        <v>0</v>
      </c>
      <c r="F12" s="23">
        <v>0</v>
      </c>
      <c r="G12" s="23">
        <v>0</v>
      </c>
      <c r="H12" s="23">
        <v>7.337745604963807</v>
      </c>
      <c r="I12" s="23">
        <v>0</v>
      </c>
      <c r="J12" s="23">
        <v>0</v>
      </c>
      <c r="K12" s="23">
        <v>0</v>
      </c>
      <c r="L12" s="23">
        <v>0</v>
      </c>
      <c r="M12" s="23">
        <v>187.2</v>
      </c>
      <c r="N12" s="23">
        <v>0</v>
      </c>
      <c r="O12" s="23">
        <v>0</v>
      </c>
      <c r="P12" s="23">
        <v>63.8</v>
      </c>
      <c r="Q12" s="23">
        <v>0</v>
      </c>
      <c r="R12" s="23">
        <v>0</v>
      </c>
      <c r="S12" s="23">
        <v>11.6</v>
      </c>
      <c r="T12" s="23">
        <v>0</v>
      </c>
      <c r="U12" s="23">
        <v>0</v>
      </c>
      <c r="V12" s="23">
        <v>77.400000000000006</v>
      </c>
      <c r="W12" s="23">
        <v>0</v>
      </c>
      <c r="X12" s="23">
        <v>0</v>
      </c>
      <c r="Y12" s="17">
        <v>1953</v>
      </c>
      <c r="Z12" s="23">
        <v>103.14011598768525</v>
      </c>
      <c r="AA12" s="23">
        <v>0</v>
      </c>
      <c r="AB12" s="23">
        <v>0</v>
      </c>
      <c r="AC12" s="23">
        <v>20.459884012314745</v>
      </c>
      <c r="AD12" s="23">
        <v>0</v>
      </c>
      <c r="AE12" s="23" t="s">
        <v>209</v>
      </c>
      <c r="AF12" s="23">
        <v>145.19999999999999</v>
      </c>
      <c r="AG12" s="23">
        <v>0</v>
      </c>
      <c r="AH12" s="23">
        <v>0</v>
      </c>
      <c r="AI12" s="20">
        <f t="shared" si="0"/>
        <v>5.6938390978091023E-2</v>
      </c>
      <c r="AJ12" s="20">
        <f t="shared" si="1"/>
        <v>1.1231167423473071E-2</v>
      </c>
      <c r="AK12" s="20">
        <f t="shared" si="2"/>
        <v>0.28652867718007091</v>
      </c>
      <c r="AL12" s="20">
        <f t="shared" si="3"/>
        <v>9.7652401731242122E-2</v>
      </c>
      <c r="AM12" s="20">
        <f t="shared" si="4"/>
        <v>1.7754982132953113E-2</v>
      </c>
      <c r="AN12" s="20">
        <f t="shared" si="5"/>
        <v>0.11846858768022164</v>
      </c>
      <c r="AO12" s="20">
        <f t="shared" si="6"/>
        <v>0.15786645832345375</v>
      </c>
      <c r="AP12" s="20">
        <f t="shared" si="7"/>
        <v>3.1315937506977705E-2</v>
      </c>
      <c r="AQ12" s="20">
        <f t="shared" si="8"/>
        <v>0.22224339704351653</v>
      </c>
      <c r="AR12" s="21">
        <f t="shared" si="9"/>
        <v>653.33774560496386</v>
      </c>
      <c r="AS12" s="21">
        <f>'Table 1'!C19/1000</f>
        <v>673.8949396423825</v>
      </c>
      <c r="AU12" s="22"/>
    </row>
    <row r="13" spans="1:47" ht="15.75" thickBot="1" x14ac:dyDescent="0.3">
      <c r="A13" s="1">
        <v>1954</v>
      </c>
      <c r="B13" s="23">
        <v>36.799999999999997</v>
      </c>
      <c r="C13" s="23">
        <v>137.70251637366425</v>
      </c>
      <c r="D13" s="23">
        <v>0</v>
      </c>
      <c r="E13" s="23">
        <v>0</v>
      </c>
      <c r="F13" s="23">
        <v>0</v>
      </c>
      <c r="G13" s="23">
        <v>0</v>
      </c>
      <c r="H13" s="23">
        <v>7.2974836263357474</v>
      </c>
      <c r="I13" s="23">
        <v>0</v>
      </c>
      <c r="J13" s="23">
        <v>0</v>
      </c>
      <c r="K13" s="23">
        <v>0</v>
      </c>
      <c r="L13" s="23">
        <v>0</v>
      </c>
      <c r="M13" s="23">
        <v>194.3</v>
      </c>
      <c r="N13" s="23">
        <v>0</v>
      </c>
      <c r="O13" s="23">
        <v>0</v>
      </c>
      <c r="P13" s="23">
        <v>69.2</v>
      </c>
      <c r="Q13" s="23">
        <v>0</v>
      </c>
      <c r="R13" s="23">
        <v>0</v>
      </c>
      <c r="S13" s="23">
        <v>11.6</v>
      </c>
      <c r="T13" s="23">
        <v>0</v>
      </c>
      <c r="U13" s="23">
        <v>0</v>
      </c>
      <c r="V13" s="23">
        <v>77.7</v>
      </c>
      <c r="W13" s="23">
        <v>0</v>
      </c>
      <c r="X13" s="23">
        <v>0</v>
      </c>
      <c r="Y13" s="17">
        <v>1954</v>
      </c>
      <c r="Z13" s="23">
        <v>107.39589747261402</v>
      </c>
      <c r="AA13" s="23">
        <v>0</v>
      </c>
      <c r="AB13" s="23">
        <v>0</v>
      </c>
      <c r="AC13" s="23">
        <v>21.304102527385982</v>
      </c>
      <c r="AD13" s="23">
        <v>0</v>
      </c>
      <c r="AE13" s="23">
        <v>0</v>
      </c>
      <c r="AF13" s="23">
        <v>148.69999999999999</v>
      </c>
      <c r="AG13" s="23">
        <v>0</v>
      </c>
      <c r="AH13" s="23">
        <v>0</v>
      </c>
      <c r="AI13" s="20">
        <f t="shared" ref="AI13:AI19" si="10">B13/AR13</f>
        <v>5.4575318599873107E-2</v>
      </c>
      <c r="AJ13" s="20">
        <f t="shared" ref="AJ13:AJ18" si="11">H13/AR13</f>
        <v>1.082235037729975E-2</v>
      </c>
      <c r="AK13" s="20">
        <f t="shared" ref="AK13:AK18" si="12">M13/AR13</f>
        <v>0.28815175010748223</v>
      </c>
      <c r="AL13" s="20">
        <f t="shared" ref="AL13:AL18" si="13">P13/AR13</f>
        <v>0.1026253273671527</v>
      </c>
      <c r="AM13" s="20">
        <f t="shared" ref="AM13:AM18" si="14">S13/AR13</f>
        <v>1.7203089558655654E-2</v>
      </c>
      <c r="AN13" s="20">
        <f t="shared" ref="AN13:AN18" si="15">V13/AR13</f>
        <v>0.11523103954375383</v>
      </c>
      <c r="AO13" s="20">
        <f t="shared" ref="AO13:AO18" si="16">Z13/AR13</f>
        <v>0.1592707967632396</v>
      </c>
      <c r="AP13" s="20">
        <f t="shared" ref="AP13:AP18" si="17">AC13/AR13</f>
        <v>3.1594515840120976E-2</v>
      </c>
      <c r="AQ13" s="20">
        <f t="shared" ref="AQ13:AQ18" si="18">AF13/AR13</f>
        <v>0.22052581184242204</v>
      </c>
      <c r="AR13" s="21">
        <f t="shared" ref="AR13:AR18" si="19">B13+H13+M13+P13+S13+V13+Z13+AC13+AF13</f>
        <v>674.29748362633586</v>
      </c>
      <c r="AS13" s="21">
        <f>'Table 1'!C20/1000</f>
        <v>694.76080976392132</v>
      </c>
      <c r="AU13" s="22"/>
    </row>
    <row r="14" spans="1:47" ht="15.75" thickBot="1" x14ac:dyDescent="0.3">
      <c r="A14" s="1">
        <v>1955</v>
      </c>
      <c r="B14" s="23">
        <v>36.700000000000003</v>
      </c>
      <c r="C14" s="23">
        <v>137.74999999999997</v>
      </c>
      <c r="D14" s="23">
        <v>0</v>
      </c>
      <c r="E14" s="23">
        <v>0</v>
      </c>
      <c r="F14" s="23">
        <v>0</v>
      </c>
      <c r="G14" s="23">
        <v>0</v>
      </c>
      <c r="H14" s="23">
        <v>7.3</v>
      </c>
      <c r="I14" s="23">
        <v>0</v>
      </c>
      <c r="J14" s="23">
        <v>0</v>
      </c>
      <c r="K14" s="23">
        <v>0</v>
      </c>
      <c r="L14" s="23">
        <v>0</v>
      </c>
      <c r="M14" s="23">
        <v>189.45999999999998</v>
      </c>
      <c r="N14" s="23">
        <v>0</v>
      </c>
      <c r="O14" s="23">
        <v>0</v>
      </c>
      <c r="P14" s="23">
        <v>77.12</v>
      </c>
      <c r="Q14" s="23">
        <v>0</v>
      </c>
      <c r="R14" s="23">
        <v>0</v>
      </c>
      <c r="S14" s="23">
        <v>9.85</v>
      </c>
      <c r="T14" s="23">
        <v>0</v>
      </c>
      <c r="U14" s="23">
        <v>0</v>
      </c>
      <c r="V14" s="23">
        <v>79.930000000000007</v>
      </c>
      <c r="W14" s="23">
        <v>0</v>
      </c>
      <c r="X14" s="23">
        <v>0</v>
      </c>
      <c r="Y14" s="17">
        <v>1955</v>
      </c>
      <c r="Z14" s="23">
        <v>116.55</v>
      </c>
      <c r="AA14" s="23">
        <v>0</v>
      </c>
      <c r="AB14" s="23">
        <v>0</v>
      </c>
      <c r="AC14" s="23">
        <v>23.12</v>
      </c>
      <c r="AD14" s="23">
        <v>0</v>
      </c>
      <c r="AE14" s="23">
        <v>0</v>
      </c>
      <c r="AF14" s="23">
        <v>153.92000000000002</v>
      </c>
      <c r="AG14" s="23">
        <v>0</v>
      </c>
      <c r="AH14" s="23">
        <v>0</v>
      </c>
      <c r="AI14" s="20">
        <f t="shared" si="10"/>
        <v>5.2885654586065277E-2</v>
      </c>
      <c r="AJ14" s="20">
        <f t="shared" si="11"/>
        <v>1.0519489876792276E-2</v>
      </c>
      <c r="AK14" s="20">
        <f t="shared" si="12"/>
        <v>0.27301678795302248</v>
      </c>
      <c r="AL14" s="20">
        <f t="shared" si="13"/>
        <v>0.11113192593126306</v>
      </c>
      <c r="AM14" s="20">
        <f t="shared" si="14"/>
        <v>1.4194106203616974E-2</v>
      </c>
      <c r="AN14" s="20">
        <f t="shared" si="15"/>
        <v>0.11518120902082282</v>
      </c>
      <c r="AO14" s="20">
        <f t="shared" si="16"/>
        <v>0.16795158152604653</v>
      </c>
      <c r="AP14" s="20">
        <f t="shared" si="17"/>
        <v>3.3316521363210602E-2</v>
      </c>
      <c r="AQ14" s="20">
        <f t="shared" si="18"/>
        <v>0.22180272353915989</v>
      </c>
      <c r="AR14" s="21">
        <f t="shared" si="19"/>
        <v>693.95</v>
      </c>
      <c r="AS14" s="21">
        <f>'Table 1'!C21/1000</f>
        <v>709.5791953278607</v>
      </c>
      <c r="AU14" s="22"/>
    </row>
    <row r="15" spans="1:47" ht="15.75" thickBot="1" x14ac:dyDescent="0.3">
      <c r="A15" s="1">
        <v>1956</v>
      </c>
      <c r="B15" s="23">
        <v>36.799999999999997</v>
      </c>
      <c r="C15" s="23">
        <v>137.79999999999998</v>
      </c>
      <c r="D15" s="23">
        <v>0</v>
      </c>
      <c r="E15" s="23">
        <v>0</v>
      </c>
      <c r="F15" s="23">
        <v>0</v>
      </c>
      <c r="G15" s="23">
        <v>0</v>
      </c>
      <c r="H15" s="23">
        <v>7.32</v>
      </c>
      <c r="I15" s="23">
        <v>0</v>
      </c>
      <c r="J15" s="23">
        <v>0</v>
      </c>
      <c r="K15" s="23">
        <v>0</v>
      </c>
      <c r="L15" s="23">
        <v>0</v>
      </c>
      <c r="M15" s="23">
        <v>192.72</v>
      </c>
      <c r="N15" s="23">
        <v>0</v>
      </c>
      <c r="O15" s="23">
        <v>0</v>
      </c>
      <c r="P15" s="23">
        <v>79.95</v>
      </c>
      <c r="Q15" s="23">
        <v>0</v>
      </c>
      <c r="R15" s="23">
        <v>0</v>
      </c>
      <c r="S15" s="23">
        <v>10.020000000000001</v>
      </c>
      <c r="T15" s="23">
        <v>0</v>
      </c>
      <c r="U15" s="23">
        <v>0</v>
      </c>
      <c r="V15" s="23">
        <v>81.7</v>
      </c>
      <c r="W15" s="23">
        <v>0</v>
      </c>
      <c r="X15" s="23">
        <v>0</v>
      </c>
      <c r="Y15" s="17">
        <v>1956</v>
      </c>
      <c r="Z15" s="23">
        <v>121.47</v>
      </c>
      <c r="AA15" s="23">
        <v>0</v>
      </c>
      <c r="AB15" s="23">
        <v>0</v>
      </c>
      <c r="AC15" s="23">
        <v>23.419999999999998</v>
      </c>
      <c r="AD15" s="23">
        <v>0</v>
      </c>
      <c r="AE15" s="23">
        <v>0</v>
      </c>
      <c r="AF15" s="23">
        <v>155.53200000000001</v>
      </c>
      <c r="AG15" s="23">
        <v>0</v>
      </c>
      <c r="AH15" s="23">
        <v>0</v>
      </c>
      <c r="AI15" s="20">
        <f t="shared" si="10"/>
        <v>5.1909068852865996E-2</v>
      </c>
      <c r="AJ15" s="20">
        <f t="shared" si="11"/>
        <v>1.0325390869646171E-2</v>
      </c>
      <c r="AK15" s="20">
        <f t="shared" si="12"/>
        <v>0.27184553666642214</v>
      </c>
      <c r="AL15" s="20">
        <f t="shared" si="13"/>
        <v>0.11277527322789774</v>
      </c>
      <c r="AM15" s="20">
        <f t="shared" si="14"/>
        <v>1.4133936682220582E-2</v>
      </c>
      <c r="AN15" s="20">
        <f t="shared" si="15"/>
        <v>0.11524377514345523</v>
      </c>
      <c r="AO15" s="20">
        <f t="shared" si="16"/>
        <v>0.17134224439015308</v>
      </c>
      <c r="AP15" s="20">
        <f t="shared" si="17"/>
        <v>3.3035608492775044E-2</v>
      </c>
      <c r="AQ15" s="20">
        <f t="shared" si="18"/>
        <v>0.21938916567456401</v>
      </c>
      <c r="AR15" s="21">
        <f t="shared" si="19"/>
        <v>708.93200000000002</v>
      </c>
      <c r="AS15" s="21">
        <f>'Table 1'!C22/1000</f>
        <v>724.61172271093699</v>
      </c>
      <c r="AU15" s="22"/>
    </row>
    <row r="16" spans="1:47" ht="15.75" thickBot="1" x14ac:dyDescent="0.3">
      <c r="A16" s="1">
        <v>1957</v>
      </c>
      <c r="B16" s="23">
        <v>38.1</v>
      </c>
      <c r="C16" s="23">
        <v>137.22999999999999</v>
      </c>
      <c r="D16" s="23">
        <v>0</v>
      </c>
      <c r="E16" s="23">
        <v>0</v>
      </c>
      <c r="F16" s="23">
        <v>0</v>
      </c>
      <c r="G16" s="23">
        <v>0</v>
      </c>
      <c r="H16" s="23">
        <v>7.36</v>
      </c>
      <c r="I16" s="23">
        <v>0</v>
      </c>
      <c r="J16" s="23">
        <v>0</v>
      </c>
      <c r="K16" s="23">
        <v>0</v>
      </c>
      <c r="L16" s="23">
        <v>0</v>
      </c>
      <c r="M16" s="23">
        <v>194.32999999999998</v>
      </c>
      <c r="N16" s="23">
        <v>0</v>
      </c>
      <c r="O16" s="23">
        <v>0</v>
      </c>
      <c r="P16" s="23">
        <v>80.72</v>
      </c>
      <c r="Q16" s="23">
        <v>0</v>
      </c>
      <c r="R16" s="23">
        <v>0</v>
      </c>
      <c r="S16" s="23">
        <v>10.130000000000001</v>
      </c>
      <c r="T16" s="23">
        <v>0</v>
      </c>
      <c r="U16" s="23">
        <v>0</v>
      </c>
      <c r="V16" s="23">
        <v>84.49</v>
      </c>
      <c r="W16" s="23">
        <v>0</v>
      </c>
      <c r="X16" s="23">
        <v>0</v>
      </c>
      <c r="Y16" s="17">
        <v>1957</v>
      </c>
      <c r="Z16" s="23">
        <v>125.49</v>
      </c>
      <c r="AA16" s="23">
        <v>0</v>
      </c>
      <c r="AB16" s="23">
        <v>0</v>
      </c>
      <c r="AC16" s="23">
        <v>23.89</v>
      </c>
      <c r="AD16" s="23">
        <v>0</v>
      </c>
      <c r="AE16" s="23">
        <v>0</v>
      </c>
      <c r="AF16" s="23">
        <v>159.72999999999999</v>
      </c>
      <c r="AG16" s="23">
        <v>0</v>
      </c>
      <c r="AH16" s="23">
        <v>0</v>
      </c>
      <c r="AI16" s="20">
        <f t="shared" si="10"/>
        <v>5.2606870650613057E-2</v>
      </c>
      <c r="AJ16" s="20">
        <f t="shared" si="11"/>
        <v>1.0162377112559373E-2</v>
      </c>
      <c r="AK16" s="20">
        <f t="shared" si="12"/>
        <v>0.26832265547332373</v>
      </c>
      <c r="AL16" s="20">
        <f t="shared" si="13"/>
        <v>0.11145476637578702</v>
      </c>
      <c r="AM16" s="20">
        <f t="shared" si="14"/>
        <v>1.3987076107367725E-2</v>
      </c>
      <c r="AN16" s="20">
        <f t="shared" si="15"/>
        <v>0.11666022313045399</v>
      </c>
      <c r="AO16" s="20">
        <f t="shared" si="16"/>
        <v>0.17327129128465701</v>
      </c>
      <c r="AP16" s="20">
        <f t="shared" si="17"/>
        <v>3.2986302883022206E-2</v>
      </c>
      <c r="AQ16" s="20">
        <f t="shared" si="18"/>
        <v>0.22054843698221582</v>
      </c>
      <c r="AR16" s="21">
        <f t="shared" si="19"/>
        <v>724.24</v>
      </c>
      <c r="AS16" s="21">
        <f>'Table 1'!C23/1000</f>
        <v>745.51046154065943</v>
      </c>
      <c r="AU16" s="22"/>
    </row>
    <row r="17" spans="1:47" ht="15.75" thickBot="1" x14ac:dyDescent="0.3">
      <c r="A17" s="1">
        <v>1958</v>
      </c>
      <c r="B17" s="23">
        <v>39</v>
      </c>
      <c r="C17" s="23">
        <v>136.26000000000002</v>
      </c>
      <c r="D17" s="23">
        <v>0</v>
      </c>
      <c r="E17" s="23">
        <v>0</v>
      </c>
      <c r="F17" s="23">
        <v>0</v>
      </c>
      <c r="G17" s="23">
        <v>0</v>
      </c>
      <c r="H17" s="23">
        <v>7.36</v>
      </c>
      <c r="I17" s="23">
        <v>0</v>
      </c>
      <c r="J17" s="23">
        <v>0</v>
      </c>
      <c r="K17" s="23">
        <v>0</v>
      </c>
      <c r="L17" s="23">
        <v>0</v>
      </c>
      <c r="M17" s="23">
        <v>198.14000000000001</v>
      </c>
      <c r="N17" s="23">
        <v>0</v>
      </c>
      <c r="O17" s="23">
        <v>0</v>
      </c>
      <c r="P17" s="23">
        <v>82.43</v>
      </c>
      <c r="Q17" s="23">
        <v>0</v>
      </c>
      <c r="R17" s="23">
        <v>0</v>
      </c>
      <c r="S17" s="23">
        <v>10.370000000000001</v>
      </c>
      <c r="T17" s="23">
        <v>0</v>
      </c>
      <c r="U17" s="23">
        <v>0</v>
      </c>
      <c r="V17" s="23">
        <v>87.09</v>
      </c>
      <c r="W17" s="23">
        <v>0</v>
      </c>
      <c r="X17" s="23">
        <v>0</v>
      </c>
      <c r="Y17" s="17">
        <v>1958</v>
      </c>
      <c r="Z17" s="23">
        <v>128.72</v>
      </c>
      <c r="AA17" s="23">
        <v>0</v>
      </c>
      <c r="AB17" s="23">
        <v>0</v>
      </c>
      <c r="AC17" s="23">
        <v>24.71</v>
      </c>
      <c r="AD17" s="23">
        <v>0</v>
      </c>
      <c r="AE17" s="23">
        <v>0</v>
      </c>
      <c r="AF17" s="23">
        <v>163.84</v>
      </c>
      <c r="AG17" s="23">
        <v>0</v>
      </c>
      <c r="AH17" s="23">
        <v>0</v>
      </c>
      <c r="AI17" s="20">
        <f t="shared" si="10"/>
        <v>5.2584742334762555E-2</v>
      </c>
      <c r="AJ17" s="20">
        <f t="shared" si="11"/>
        <v>9.9236847072782675E-3</v>
      </c>
      <c r="AK17" s="20">
        <f t="shared" si="12"/>
        <v>0.26715745759512444</v>
      </c>
      <c r="AL17" s="20">
        <f t="shared" si="13"/>
        <v>0.11114257206806354</v>
      </c>
      <c r="AM17" s="20">
        <f t="shared" si="14"/>
        <v>1.398214815414071E-2</v>
      </c>
      <c r="AN17" s="20">
        <f t="shared" si="15"/>
        <v>0.11742577461370439</v>
      </c>
      <c r="AO17" s="20">
        <f t="shared" si="16"/>
        <v>0.17355661623924706</v>
      </c>
      <c r="AP17" s="20">
        <f t="shared" si="17"/>
        <v>3.3317153412614944E-2</v>
      </c>
      <c r="AQ17" s="20">
        <f t="shared" si="18"/>
        <v>0.22090985087506401</v>
      </c>
      <c r="AR17" s="21">
        <f t="shared" si="19"/>
        <v>741.66000000000008</v>
      </c>
      <c r="AS17" s="21">
        <f>'Table 1'!C24/1000</f>
        <v>758.84249932728665</v>
      </c>
      <c r="AU17" s="22"/>
    </row>
    <row r="18" spans="1:47" ht="15.75" thickBot="1" x14ac:dyDescent="0.3">
      <c r="A18" s="1">
        <v>1959</v>
      </c>
      <c r="B18" s="23">
        <v>40.6</v>
      </c>
      <c r="C18" s="23">
        <v>135.19999999999999</v>
      </c>
      <c r="D18" s="23">
        <v>0</v>
      </c>
      <c r="E18" s="23">
        <v>0</v>
      </c>
      <c r="F18" s="23">
        <v>0</v>
      </c>
      <c r="G18" s="23">
        <v>0</v>
      </c>
      <c r="H18" s="23">
        <v>7.37</v>
      </c>
      <c r="I18" s="23">
        <v>0</v>
      </c>
      <c r="J18" s="23">
        <v>0</v>
      </c>
      <c r="K18" s="23">
        <v>0</v>
      </c>
      <c r="L18" s="23">
        <v>0</v>
      </c>
      <c r="M18" s="23">
        <v>205.05</v>
      </c>
      <c r="N18" s="23">
        <v>0</v>
      </c>
      <c r="O18" s="23">
        <v>0</v>
      </c>
      <c r="P18" s="23">
        <v>84.77</v>
      </c>
      <c r="Q18" s="23">
        <v>0</v>
      </c>
      <c r="R18" s="23">
        <v>0</v>
      </c>
      <c r="S18" s="23">
        <v>10.719999999999999</v>
      </c>
      <c r="T18" s="23">
        <v>0</v>
      </c>
      <c r="U18" s="23">
        <v>0</v>
      </c>
      <c r="V18" s="23">
        <v>88.2</v>
      </c>
      <c r="W18" s="23">
        <v>0</v>
      </c>
      <c r="X18" s="23">
        <v>0</v>
      </c>
      <c r="Y18" s="17">
        <v>1959</v>
      </c>
      <c r="Z18" s="23">
        <v>130.94</v>
      </c>
      <c r="AA18" s="23">
        <v>0</v>
      </c>
      <c r="AB18" s="23">
        <v>0</v>
      </c>
      <c r="AC18" s="23">
        <v>25.28</v>
      </c>
      <c r="AD18" s="23">
        <v>0</v>
      </c>
      <c r="AE18" s="23">
        <v>0</v>
      </c>
      <c r="AF18" s="23">
        <v>167.36</v>
      </c>
      <c r="AG18" s="23">
        <v>0</v>
      </c>
      <c r="AH18" s="23">
        <v>0</v>
      </c>
      <c r="AI18" s="20">
        <f t="shared" si="10"/>
        <v>5.3400676057820048E-2</v>
      </c>
      <c r="AJ18" s="20">
        <f t="shared" si="11"/>
        <v>9.6936695208407319E-3</v>
      </c>
      <c r="AK18" s="20">
        <f t="shared" si="12"/>
        <v>0.26969971984374386</v>
      </c>
      <c r="AL18" s="20">
        <f t="shared" si="13"/>
        <v>0.11149692880348289</v>
      </c>
      <c r="AM18" s="20">
        <f t="shared" si="14"/>
        <v>1.4099882939404699E-2</v>
      </c>
      <c r="AN18" s="20">
        <f t="shared" si="15"/>
        <v>0.11600836522905734</v>
      </c>
      <c r="AO18" s="20">
        <f t="shared" si="16"/>
        <v>0.17222375672440779</v>
      </c>
      <c r="AP18" s="20">
        <f t="shared" si="17"/>
        <v>3.3250470215312584E-2</v>
      </c>
      <c r="AQ18" s="20">
        <f t="shared" si="18"/>
        <v>0.22012653066593013</v>
      </c>
      <c r="AR18" s="21">
        <f t="shared" si="19"/>
        <v>760.29</v>
      </c>
      <c r="AS18" s="21">
        <f>'Table 1'!C25/1000</f>
        <v>786.59318659189694</v>
      </c>
      <c r="AU18" s="22"/>
    </row>
    <row r="19" spans="1:47" ht="15.75" thickBot="1" x14ac:dyDescent="0.3">
      <c r="A19" s="1">
        <v>1960</v>
      </c>
      <c r="B19" s="23">
        <v>41.2</v>
      </c>
      <c r="C19" s="23">
        <v>133.76999999999998</v>
      </c>
      <c r="D19" s="23">
        <v>144.30000000000001</v>
      </c>
      <c r="E19" s="23">
        <v>0</v>
      </c>
      <c r="F19" s="23">
        <v>0</v>
      </c>
      <c r="G19" s="23">
        <v>0</v>
      </c>
      <c r="H19" s="23">
        <v>7.4</v>
      </c>
      <c r="I19" s="23">
        <v>7.7</v>
      </c>
      <c r="J19" s="23">
        <v>0</v>
      </c>
      <c r="K19" s="23">
        <v>0</v>
      </c>
      <c r="L19" s="23">
        <v>0</v>
      </c>
      <c r="M19" s="23">
        <v>212.11999999999995</v>
      </c>
      <c r="N19" s="23">
        <v>205.3</v>
      </c>
      <c r="O19" s="23">
        <v>0</v>
      </c>
      <c r="P19" s="23">
        <v>85.7</v>
      </c>
      <c r="Q19" s="23">
        <v>89.8</v>
      </c>
      <c r="R19" s="23">
        <v>0</v>
      </c>
      <c r="S19" s="23">
        <v>11.079999999999998</v>
      </c>
      <c r="T19" s="23">
        <v>10.6</v>
      </c>
      <c r="U19" s="23">
        <v>0</v>
      </c>
      <c r="V19" s="23">
        <v>88.06</v>
      </c>
      <c r="W19" s="23">
        <v>89.800000000000011</v>
      </c>
      <c r="X19" s="23">
        <v>0</v>
      </c>
      <c r="Y19" s="17">
        <v>1960</v>
      </c>
      <c r="Z19" s="23">
        <v>132.65</v>
      </c>
      <c r="AA19" s="23">
        <v>158.80000000000001</v>
      </c>
      <c r="AB19" s="23">
        <v>0</v>
      </c>
      <c r="AC19" s="23">
        <v>25.88</v>
      </c>
      <c r="AD19" s="23">
        <v>42.3</v>
      </c>
      <c r="AE19" s="23">
        <v>0</v>
      </c>
      <c r="AF19" s="23">
        <v>172.06</v>
      </c>
      <c r="AG19" s="23">
        <v>163.80000000000001</v>
      </c>
      <c r="AH19" s="23">
        <v>0</v>
      </c>
      <c r="AI19" s="20">
        <f t="shared" si="10"/>
        <v>5.0908192264920306E-2</v>
      </c>
      <c r="AJ19" s="20">
        <f>I19/AR19</f>
        <v>9.5143951563079216E-3</v>
      </c>
      <c r="AK19" s="20">
        <f>N19/AR19</f>
        <v>0.25367601631039172</v>
      </c>
      <c r="AL19" s="20">
        <f>Q19/AR19</f>
        <v>0.11096008896577289</v>
      </c>
      <c r="AM19" s="20">
        <f>T19/AR19</f>
        <v>1.3097738786605709E-2</v>
      </c>
      <c r="AN19" s="20">
        <f>W19/AR19</f>
        <v>0.1109600889657729</v>
      </c>
      <c r="AO19" s="20">
        <f>AA19/AR19</f>
        <v>0.19621895465216857</v>
      </c>
      <c r="AP19" s="20">
        <f>AD19/AR19</f>
        <v>5.226739157296429E-2</v>
      </c>
      <c r="AQ19" s="20">
        <f>AG19/AR19</f>
        <v>0.20239713332509579</v>
      </c>
      <c r="AR19" s="21">
        <f>B19+I19+N19+Q19+T19+W19+AA19+AD19+AG19</f>
        <v>809.3</v>
      </c>
      <c r="AS19" s="21">
        <f>'Table 1'!C26/1000</f>
        <v>810.68119558529645</v>
      </c>
      <c r="AU19" s="22"/>
    </row>
    <row r="20" spans="1:47" ht="15.75" thickBot="1" x14ac:dyDescent="0.3">
      <c r="A20" s="1">
        <v>1961</v>
      </c>
      <c r="B20" s="23">
        <v>42</v>
      </c>
      <c r="C20" s="23">
        <v>131.99</v>
      </c>
      <c r="D20" s="23">
        <v>142.9</v>
      </c>
      <c r="E20" s="23">
        <v>0</v>
      </c>
      <c r="F20" s="23">
        <v>0</v>
      </c>
      <c r="G20" s="23">
        <v>0</v>
      </c>
      <c r="H20" s="23">
        <v>7.29</v>
      </c>
      <c r="I20" s="23">
        <v>7.6</v>
      </c>
      <c r="J20" s="23">
        <v>0</v>
      </c>
      <c r="K20" s="23">
        <v>0</v>
      </c>
      <c r="L20" s="23">
        <v>0</v>
      </c>
      <c r="M20" s="23">
        <v>219.23000000000002</v>
      </c>
      <c r="N20" s="23">
        <v>214.60000000000002</v>
      </c>
      <c r="O20" s="23">
        <v>0</v>
      </c>
      <c r="P20" s="23">
        <v>86.28</v>
      </c>
      <c r="Q20" s="23">
        <v>89.7</v>
      </c>
      <c r="R20" s="23">
        <v>0</v>
      </c>
      <c r="S20" s="23">
        <v>11.64</v>
      </c>
      <c r="T20" s="23">
        <v>11</v>
      </c>
      <c r="U20" s="23">
        <v>0</v>
      </c>
      <c r="V20" s="23">
        <v>88.86</v>
      </c>
      <c r="W20" s="23">
        <v>92.199999999999989</v>
      </c>
      <c r="X20" s="23">
        <v>0</v>
      </c>
      <c r="Y20" s="17">
        <v>1961</v>
      </c>
      <c r="Z20" s="23">
        <v>137.1</v>
      </c>
      <c r="AA20" s="23">
        <v>161.30000000000001</v>
      </c>
      <c r="AB20" s="23">
        <v>0</v>
      </c>
      <c r="AC20" s="23">
        <v>26.42</v>
      </c>
      <c r="AD20" s="23">
        <v>43.6</v>
      </c>
      <c r="AE20" s="23">
        <v>0</v>
      </c>
      <c r="AF20" s="23">
        <v>176.67000000000002</v>
      </c>
      <c r="AG20" s="23">
        <v>169.2</v>
      </c>
      <c r="AH20" s="23">
        <v>0</v>
      </c>
      <c r="AI20" s="20">
        <f t="shared" ref="AI20:AI36" si="20">B20/AR20</f>
        <v>5.0529355149181901E-2</v>
      </c>
      <c r="AJ20" s="20">
        <f t="shared" ref="AJ20:AJ48" si="21">I20/AR20</f>
        <v>9.1434071222329157E-3</v>
      </c>
      <c r="AK20" s="20">
        <f t="shared" ref="AK20:AK48" si="22">N20/AR20</f>
        <v>0.25818094321462948</v>
      </c>
      <c r="AL20" s="20">
        <f t="shared" ref="AL20:AL48" si="23">Q20/AR20</f>
        <v>0.10791626564003849</v>
      </c>
      <c r="AM20" s="20">
        <f t="shared" ref="AM20:AM48" si="24">T20/AR20</f>
        <v>1.3233878729547642E-2</v>
      </c>
      <c r="AN20" s="20">
        <f t="shared" ref="AN20:AN48" si="25">W20/AR20</f>
        <v>0.11092396535129931</v>
      </c>
      <c r="AO20" s="20">
        <f t="shared" ref="AO20:AO48" si="26">AA20/AR20</f>
        <v>0.1940567853705486</v>
      </c>
      <c r="AP20" s="20">
        <f t="shared" ref="AP20:AP48" si="27">AD20/AR20</f>
        <v>5.2454282964388838E-2</v>
      </c>
      <c r="AQ20" s="20">
        <f t="shared" ref="AQ20:AQ48" si="28">AG20/AR20</f>
        <v>0.2035611164581328</v>
      </c>
      <c r="AR20" s="21">
        <f t="shared" ref="AR20:AR36" si="29">B20+I20+N20+Q20+T20+W20+AA20+AD20+AG20</f>
        <v>831.2</v>
      </c>
      <c r="AS20" s="21">
        <f>'Table 1'!C27/1000</f>
        <v>839.42726686229219</v>
      </c>
    </row>
    <row r="21" spans="1:47" ht="15.75" thickBot="1" x14ac:dyDescent="0.3">
      <c r="A21" s="1">
        <v>1962</v>
      </c>
      <c r="B21" s="23">
        <v>40.299999999999997</v>
      </c>
      <c r="C21" s="23">
        <v>130.98000000000002</v>
      </c>
      <c r="D21" s="23">
        <v>142.80000000000001</v>
      </c>
      <c r="E21" s="23">
        <v>0</v>
      </c>
      <c r="F21" s="23">
        <v>0</v>
      </c>
      <c r="G21" s="23">
        <v>0</v>
      </c>
      <c r="H21" s="23">
        <v>7.06</v>
      </c>
      <c r="I21" s="23">
        <v>7.4</v>
      </c>
      <c r="J21" s="23">
        <v>0</v>
      </c>
      <c r="K21" s="23">
        <v>0</v>
      </c>
      <c r="L21" s="23">
        <v>0</v>
      </c>
      <c r="M21" s="23">
        <v>227.77999999999997</v>
      </c>
      <c r="N21" s="23">
        <v>218.5</v>
      </c>
      <c r="O21" s="23">
        <v>0</v>
      </c>
      <c r="P21" s="23">
        <v>85.43</v>
      </c>
      <c r="Q21" s="23">
        <v>89.5</v>
      </c>
      <c r="R21" s="23">
        <v>0</v>
      </c>
      <c r="S21" s="23">
        <v>12.16</v>
      </c>
      <c r="T21" s="23">
        <v>11.5</v>
      </c>
      <c r="U21" s="23">
        <v>0</v>
      </c>
      <c r="V21" s="23">
        <v>90.649999999999991</v>
      </c>
      <c r="W21" s="23">
        <v>96.600000000000009</v>
      </c>
      <c r="X21" s="23">
        <v>0</v>
      </c>
      <c r="Y21" s="17">
        <v>1962</v>
      </c>
      <c r="Z21" s="23">
        <v>140.49</v>
      </c>
      <c r="AA21" s="23">
        <v>164.8</v>
      </c>
      <c r="AB21" s="23">
        <v>0</v>
      </c>
      <c r="AC21" s="23">
        <v>27.29</v>
      </c>
      <c r="AD21" s="23">
        <v>46.3</v>
      </c>
      <c r="AE21" s="23">
        <v>0</v>
      </c>
      <c r="AF21" s="23">
        <v>181.51</v>
      </c>
      <c r="AG21" s="23">
        <v>173.8</v>
      </c>
      <c r="AH21" s="23">
        <v>0</v>
      </c>
      <c r="AI21" s="20">
        <f t="shared" si="20"/>
        <v>4.7484387887357128E-2</v>
      </c>
      <c r="AJ21" s="20">
        <f t="shared" si="21"/>
        <v>8.7192176269588785E-3</v>
      </c>
      <c r="AK21" s="20">
        <f t="shared" si="22"/>
        <v>0.25745257452574527</v>
      </c>
      <c r="AL21" s="20">
        <f t="shared" si="23"/>
        <v>0.10545540238011075</v>
      </c>
      <c r="AM21" s="20">
        <f t="shared" si="24"/>
        <v>1.3550135501355013E-2</v>
      </c>
      <c r="AN21" s="20">
        <f t="shared" si="25"/>
        <v>0.11382113821138212</v>
      </c>
      <c r="AO21" s="20">
        <f t="shared" si="26"/>
        <v>0.19417933309767882</v>
      </c>
      <c r="AP21" s="20">
        <f t="shared" si="27"/>
        <v>5.4554023801107569E-2</v>
      </c>
      <c r="AQ21" s="20">
        <f t="shared" si="28"/>
        <v>0.20478378696830446</v>
      </c>
      <c r="AR21" s="21">
        <f t="shared" si="29"/>
        <v>848.7</v>
      </c>
      <c r="AS21" s="21">
        <f>'Table 1'!C28/1000</f>
        <v>855.75455187322689</v>
      </c>
    </row>
    <row r="22" spans="1:47" ht="15.75" thickBot="1" x14ac:dyDescent="0.3">
      <c r="A22" s="1">
        <v>1963</v>
      </c>
      <c r="B22" s="23">
        <v>40.1</v>
      </c>
      <c r="C22" s="23">
        <v>130.93</v>
      </c>
      <c r="D22" s="23">
        <v>144.5</v>
      </c>
      <c r="E22" s="23">
        <v>0</v>
      </c>
      <c r="F22" s="23">
        <v>0</v>
      </c>
      <c r="G22" s="23">
        <v>0</v>
      </c>
      <c r="H22" s="23">
        <v>6.89</v>
      </c>
      <c r="I22" s="23">
        <v>7.1</v>
      </c>
      <c r="J22" s="23">
        <v>0</v>
      </c>
      <c r="K22" s="23">
        <v>0</v>
      </c>
      <c r="L22" s="23">
        <v>0</v>
      </c>
      <c r="M22" s="23">
        <v>234.15999999999997</v>
      </c>
      <c r="N22" s="23">
        <v>225.7</v>
      </c>
      <c r="O22" s="23">
        <v>0</v>
      </c>
      <c r="P22" s="23">
        <v>84.740000000000009</v>
      </c>
      <c r="Q22" s="23">
        <v>89</v>
      </c>
      <c r="R22" s="23">
        <v>0</v>
      </c>
      <c r="S22" s="23">
        <v>12.6</v>
      </c>
      <c r="T22" s="23">
        <v>12</v>
      </c>
      <c r="U22" s="23">
        <v>0</v>
      </c>
      <c r="V22" s="23">
        <v>92.850000000000009</v>
      </c>
      <c r="W22" s="23">
        <v>95.4</v>
      </c>
      <c r="X22" s="23">
        <v>0</v>
      </c>
      <c r="Y22" s="17">
        <v>1963</v>
      </c>
      <c r="Z22" s="23">
        <v>141.99</v>
      </c>
      <c r="AA22" s="23">
        <v>165.2</v>
      </c>
      <c r="AB22" s="23">
        <v>0</v>
      </c>
      <c r="AC22" s="23">
        <v>28.53</v>
      </c>
      <c r="AD22" s="23">
        <v>48.5</v>
      </c>
      <c r="AE22" s="23">
        <v>0</v>
      </c>
      <c r="AF22" s="23">
        <v>187.92999999999998</v>
      </c>
      <c r="AG22" s="23">
        <v>179</v>
      </c>
      <c r="AH22" s="23">
        <v>0</v>
      </c>
      <c r="AI22" s="20">
        <f t="shared" si="20"/>
        <v>4.6519721577726221E-2</v>
      </c>
      <c r="AJ22" s="20">
        <f t="shared" si="21"/>
        <v>8.2366589327146165E-3</v>
      </c>
      <c r="AK22" s="20">
        <f t="shared" si="22"/>
        <v>0.26183294663573087</v>
      </c>
      <c r="AL22" s="20">
        <f t="shared" si="23"/>
        <v>0.10324825986078887</v>
      </c>
      <c r="AM22" s="20">
        <f t="shared" si="24"/>
        <v>1.3921113689095127E-2</v>
      </c>
      <c r="AN22" s="20">
        <f t="shared" si="25"/>
        <v>0.11067285382830627</v>
      </c>
      <c r="AO22" s="20">
        <f t="shared" si="26"/>
        <v>0.19164733178654292</v>
      </c>
      <c r="AP22" s="20">
        <f t="shared" si="27"/>
        <v>5.6264501160092809E-2</v>
      </c>
      <c r="AQ22" s="20">
        <f t="shared" si="28"/>
        <v>0.20765661252900233</v>
      </c>
      <c r="AR22" s="21">
        <f t="shared" si="29"/>
        <v>862</v>
      </c>
      <c r="AS22" s="21">
        <f>'Table 1'!C29/1000</f>
        <v>874.50015570807795</v>
      </c>
    </row>
    <row r="23" spans="1:47" ht="15.75" thickBot="1" x14ac:dyDescent="0.3">
      <c r="A23" s="1">
        <v>1964</v>
      </c>
      <c r="B23" s="23">
        <v>40.4</v>
      </c>
      <c r="C23" s="23">
        <v>131.35</v>
      </c>
      <c r="D23" s="23">
        <v>147</v>
      </c>
      <c r="E23" s="23">
        <v>0</v>
      </c>
      <c r="F23" s="23">
        <v>0</v>
      </c>
      <c r="G23" s="23">
        <v>0</v>
      </c>
      <c r="H23" s="23">
        <v>6.79</v>
      </c>
      <c r="I23" s="23">
        <v>7</v>
      </c>
      <c r="J23" s="23">
        <v>0</v>
      </c>
      <c r="K23" s="23">
        <v>0</v>
      </c>
      <c r="L23" s="23">
        <v>0</v>
      </c>
      <c r="M23" s="23">
        <v>243.50000000000003</v>
      </c>
      <c r="N23" s="23">
        <v>238.7</v>
      </c>
      <c r="O23" s="23">
        <v>0</v>
      </c>
      <c r="P23" s="23">
        <v>86.88</v>
      </c>
      <c r="Q23" s="23">
        <v>91.8</v>
      </c>
      <c r="R23" s="23">
        <v>0</v>
      </c>
      <c r="S23" s="23">
        <v>12.91</v>
      </c>
      <c r="T23" s="23">
        <v>12.3</v>
      </c>
      <c r="U23" s="23">
        <v>0</v>
      </c>
      <c r="V23" s="23">
        <v>94.19</v>
      </c>
      <c r="W23" s="23">
        <v>96.2</v>
      </c>
      <c r="X23" s="23">
        <v>0</v>
      </c>
      <c r="Y23" s="17">
        <v>1964</v>
      </c>
      <c r="Z23" s="23">
        <v>144.08000000000001</v>
      </c>
      <c r="AA23" s="23">
        <v>166.7</v>
      </c>
      <c r="AB23" s="23">
        <v>0</v>
      </c>
      <c r="AC23" s="23">
        <v>29.71</v>
      </c>
      <c r="AD23" s="23">
        <v>50.7</v>
      </c>
      <c r="AE23" s="23">
        <v>0</v>
      </c>
      <c r="AF23" s="23">
        <v>194.52</v>
      </c>
      <c r="AG23" s="23">
        <v>184</v>
      </c>
      <c r="AH23" s="23">
        <v>0</v>
      </c>
      <c r="AI23" s="20">
        <f t="shared" si="20"/>
        <v>4.5505744537057899E-2</v>
      </c>
      <c r="AJ23" s="20">
        <f t="shared" si="21"/>
        <v>7.8846587069159729E-3</v>
      </c>
      <c r="AK23" s="20">
        <f t="shared" si="22"/>
        <v>0.26886686190583464</v>
      </c>
      <c r="AL23" s="20">
        <f t="shared" si="23"/>
        <v>0.10340166704212661</v>
      </c>
      <c r="AM23" s="20">
        <f t="shared" si="24"/>
        <v>1.3854471727866639E-2</v>
      </c>
      <c r="AN23" s="20">
        <f t="shared" si="25"/>
        <v>0.10835773822933094</v>
      </c>
      <c r="AO23" s="20">
        <f t="shared" si="26"/>
        <v>0.1877675152061275</v>
      </c>
      <c r="AP23" s="20">
        <f t="shared" si="27"/>
        <v>5.7107456634377121E-2</v>
      </c>
      <c r="AQ23" s="20">
        <f t="shared" si="28"/>
        <v>0.20725388601036271</v>
      </c>
      <c r="AR23" s="21">
        <f t="shared" si="29"/>
        <v>887.8</v>
      </c>
      <c r="AS23" s="21">
        <f>'Table 1'!C30/1000</f>
        <v>908.07025985203904</v>
      </c>
    </row>
    <row r="24" spans="1:47" ht="15.75" thickBot="1" x14ac:dyDescent="0.3">
      <c r="A24" s="1">
        <v>1965</v>
      </c>
      <c r="B24" s="23">
        <v>40</v>
      </c>
      <c r="C24" s="23">
        <v>132.48999999999998</v>
      </c>
      <c r="D24" s="23">
        <v>148.69999999999999</v>
      </c>
      <c r="E24" s="23">
        <v>0</v>
      </c>
      <c r="F24" s="23">
        <v>0</v>
      </c>
      <c r="G24" s="23">
        <v>0</v>
      </c>
      <c r="H24" s="23">
        <v>6.85</v>
      </c>
      <c r="I24" s="23">
        <v>7</v>
      </c>
      <c r="J24" s="23">
        <v>0</v>
      </c>
      <c r="K24" s="23">
        <v>0</v>
      </c>
      <c r="L24" s="23">
        <v>0</v>
      </c>
      <c r="M24" s="23">
        <v>255.82999999999993</v>
      </c>
      <c r="N24" s="23">
        <v>249.60000000000002</v>
      </c>
      <c r="O24" s="23">
        <v>0</v>
      </c>
      <c r="P24" s="23">
        <v>90.49</v>
      </c>
      <c r="Q24" s="23">
        <v>94.9</v>
      </c>
      <c r="R24" s="23">
        <v>0</v>
      </c>
      <c r="S24" s="23">
        <v>13.100000000000001</v>
      </c>
      <c r="T24" s="23">
        <v>12.4</v>
      </c>
      <c r="U24" s="23">
        <v>0</v>
      </c>
      <c r="V24" s="23">
        <v>96.510000000000019</v>
      </c>
      <c r="W24" s="23">
        <v>98.9</v>
      </c>
      <c r="X24" s="23">
        <v>0</v>
      </c>
      <c r="Y24" s="17">
        <v>1965</v>
      </c>
      <c r="Z24" s="23">
        <v>146.88</v>
      </c>
      <c r="AA24" s="23">
        <v>171.6</v>
      </c>
      <c r="AB24" s="23">
        <v>0</v>
      </c>
      <c r="AC24" s="23">
        <v>31.439999999999998</v>
      </c>
      <c r="AD24" s="23">
        <v>53.9</v>
      </c>
      <c r="AE24" s="23">
        <v>0</v>
      </c>
      <c r="AF24" s="23">
        <v>201.07000000000002</v>
      </c>
      <c r="AG24" s="23">
        <v>191.8</v>
      </c>
      <c r="AH24" s="23">
        <v>0</v>
      </c>
      <c r="AI24" s="20">
        <f t="shared" si="20"/>
        <v>4.3473535485273343E-2</v>
      </c>
      <c r="AJ24" s="20">
        <f t="shared" si="21"/>
        <v>7.6078687099228352E-3</v>
      </c>
      <c r="AK24" s="20">
        <f t="shared" si="22"/>
        <v>0.2712748614281057</v>
      </c>
      <c r="AL24" s="20">
        <f t="shared" si="23"/>
        <v>0.10314096293881102</v>
      </c>
      <c r="AM24" s="20">
        <f t="shared" si="24"/>
        <v>1.3476796000434737E-2</v>
      </c>
      <c r="AN24" s="20">
        <f t="shared" si="25"/>
        <v>0.10748831648733835</v>
      </c>
      <c r="AO24" s="20">
        <f t="shared" si="26"/>
        <v>0.18650146723182265</v>
      </c>
      <c r="AP24" s="20">
        <f t="shared" si="27"/>
        <v>5.8580589066405828E-2</v>
      </c>
      <c r="AQ24" s="20">
        <f t="shared" si="28"/>
        <v>0.2084556026518857</v>
      </c>
      <c r="AR24" s="21">
        <f t="shared" si="29"/>
        <v>920.09999999999991</v>
      </c>
      <c r="AS24" s="21">
        <f>'Table 1'!C31/1000</f>
        <v>941.46994222612057</v>
      </c>
    </row>
    <row r="25" spans="1:47" ht="15.75" thickBot="1" x14ac:dyDescent="0.3">
      <c r="A25" s="1">
        <v>1966</v>
      </c>
      <c r="B25" s="23">
        <v>40.200000000000003</v>
      </c>
      <c r="C25" s="23">
        <v>134.07</v>
      </c>
      <c r="D25" s="23">
        <v>151.1</v>
      </c>
      <c r="E25" s="23">
        <v>0</v>
      </c>
      <c r="F25" s="23">
        <v>0</v>
      </c>
      <c r="G25" s="23">
        <v>0</v>
      </c>
      <c r="H25" s="23">
        <v>6.68</v>
      </c>
      <c r="I25" s="23">
        <v>6.8</v>
      </c>
      <c r="J25" s="23">
        <v>0</v>
      </c>
      <c r="K25" s="23">
        <v>0</v>
      </c>
      <c r="L25" s="23">
        <v>0</v>
      </c>
      <c r="M25" s="23">
        <v>267.95000000000005</v>
      </c>
      <c r="N25" s="23">
        <v>263.10000000000002</v>
      </c>
      <c r="O25" s="23">
        <v>0</v>
      </c>
      <c r="P25" s="23">
        <v>94.1</v>
      </c>
      <c r="Q25" s="23">
        <v>99.2</v>
      </c>
      <c r="R25" s="23">
        <v>0</v>
      </c>
      <c r="S25" s="23">
        <v>13.3</v>
      </c>
      <c r="T25" s="23">
        <v>12.6</v>
      </c>
      <c r="U25" s="23">
        <v>0</v>
      </c>
      <c r="V25" s="23">
        <v>98.72</v>
      </c>
      <c r="W25" s="23">
        <v>101.4</v>
      </c>
      <c r="X25" s="23">
        <v>0</v>
      </c>
      <c r="Y25" s="17">
        <v>1966</v>
      </c>
      <c r="Z25" s="23">
        <v>150.26</v>
      </c>
      <c r="AA25" s="23">
        <v>176.3</v>
      </c>
      <c r="AB25" s="23">
        <v>0</v>
      </c>
      <c r="AC25" s="23">
        <v>33.56</v>
      </c>
      <c r="AD25" s="23">
        <v>57.4</v>
      </c>
      <c r="AE25" s="23">
        <v>0</v>
      </c>
      <c r="AF25" s="23">
        <v>210.06</v>
      </c>
      <c r="AG25" s="23">
        <v>201.10000000000002</v>
      </c>
      <c r="AH25" s="23">
        <v>0</v>
      </c>
      <c r="AI25" s="20">
        <f t="shared" si="20"/>
        <v>4.1958041958041953E-2</v>
      </c>
      <c r="AJ25" s="20">
        <f t="shared" si="21"/>
        <v>7.0973802317085884E-3</v>
      </c>
      <c r="AK25" s="20">
        <f t="shared" si="22"/>
        <v>0.27460599102390143</v>
      </c>
      <c r="AL25" s="20">
        <f t="shared" si="23"/>
        <v>0.10353825279198413</v>
      </c>
      <c r="AM25" s="20">
        <f t="shared" si="24"/>
        <v>1.3151028076401209E-2</v>
      </c>
      <c r="AN25" s="20">
        <f t="shared" si="25"/>
        <v>0.10583446404341926</v>
      </c>
      <c r="AO25" s="20">
        <f t="shared" si="26"/>
        <v>0.18401001983091533</v>
      </c>
      <c r="AP25" s="20">
        <f t="shared" si="27"/>
        <v>5.9910239014716614E-2</v>
      </c>
      <c r="AQ25" s="20">
        <f t="shared" si="28"/>
        <v>0.20989458302891137</v>
      </c>
      <c r="AR25" s="21">
        <f t="shared" si="29"/>
        <v>958.10000000000014</v>
      </c>
      <c r="AS25" s="21">
        <f>'Table 1'!C32/1000</f>
        <v>984.01552064300654</v>
      </c>
    </row>
    <row r="26" spans="1:47" ht="15.75" thickBot="1" x14ac:dyDescent="0.3">
      <c r="A26" s="18">
        <v>1967</v>
      </c>
      <c r="B26" s="23">
        <v>40.9</v>
      </c>
      <c r="C26" s="23">
        <v>0</v>
      </c>
      <c r="D26" s="23">
        <v>151.50000000000003</v>
      </c>
      <c r="E26" s="23">
        <v>0</v>
      </c>
      <c r="F26" s="23">
        <v>0</v>
      </c>
      <c r="G26" s="23">
        <v>0</v>
      </c>
      <c r="H26" s="23">
        <v>0</v>
      </c>
      <c r="I26" s="23">
        <v>6.5</v>
      </c>
      <c r="J26" s="23">
        <v>0</v>
      </c>
      <c r="K26" s="23">
        <v>0</v>
      </c>
      <c r="L26" s="23">
        <v>0</v>
      </c>
      <c r="M26" s="23">
        <v>0</v>
      </c>
      <c r="N26" s="23">
        <v>268.89999999999998</v>
      </c>
      <c r="O26" s="23">
        <v>0</v>
      </c>
      <c r="P26" s="23">
        <v>0</v>
      </c>
      <c r="Q26" s="23">
        <v>102.3</v>
      </c>
      <c r="R26" s="23">
        <v>0</v>
      </c>
      <c r="S26" s="23">
        <v>0</v>
      </c>
      <c r="T26" s="23">
        <v>13.1</v>
      </c>
      <c r="U26" s="23">
        <v>0</v>
      </c>
      <c r="V26" s="23">
        <v>0</v>
      </c>
      <c r="W26" s="23">
        <v>102.9</v>
      </c>
      <c r="X26" s="23">
        <v>0</v>
      </c>
      <c r="Y26" s="17">
        <v>1967</v>
      </c>
      <c r="Z26" s="23">
        <v>0</v>
      </c>
      <c r="AA26" s="23">
        <v>181.9</v>
      </c>
      <c r="AB26" s="23">
        <v>0</v>
      </c>
      <c r="AC26" s="23">
        <v>0</v>
      </c>
      <c r="AD26" s="23">
        <v>60</v>
      </c>
      <c r="AE26" s="23">
        <v>0</v>
      </c>
      <c r="AF26" s="23">
        <v>0</v>
      </c>
      <c r="AG26" s="23">
        <v>211.5</v>
      </c>
      <c r="AH26" s="23">
        <v>0</v>
      </c>
      <c r="AI26" s="20">
        <f t="shared" si="20"/>
        <v>4.1396761133603237E-2</v>
      </c>
      <c r="AJ26" s="20">
        <f t="shared" si="21"/>
        <v>6.5789473684210523E-3</v>
      </c>
      <c r="AK26" s="20">
        <f t="shared" si="22"/>
        <v>0.27216599190283397</v>
      </c>
      <c r="AL26" s="20">
        <f t="shared" si="23"/>
        <v>0.10354251012145749</v>
      </c>
      <c r="AM26" s="20">
        <f t="shared" si="24"/>
        <v>1.325910931174089E-2</v>
      </c>
      <c r="AN26" s="20">
        <f t="shared" si="25"/>
        <v>0.1041497975708502</v>
      </c>
      <c r="AO26" s="20">
        <f t="shared" si="26"/>
        <v>0.18410931174089071</v>
      </c>
      <c r="AP26" s="20">
        <f t="shared" si="27"/>
        <v>6.0728744939271252E-2</v>
      </c>
      <c r="AQ26" s="20">
        <f t="shared" si="28"/>
        <v>0.21406882591093118</v>
      </c>
      <c r="AR26" s="21">
        <f t="shared" si="29"/>
        <v>988</v>
      </c>
      <c r="AS26" s="21">
        <f>'Table 1'!C33/1000</f>
        <v>1004.5230444890122</v>
      </c>
    </row>
    <row r="27" spans="1:47" ht="15.75" thickBot="1" x14ac:dyDescent="0.3">
      <c r="A27" s="18">
        <v>1968</v>
      </c>
      <c r="B27" s="23">
        <v>40</v>
      </c>
      <c r="C27" s="23">
        <v>0</v>
      </c>
      <c r="D27" s="23">
        <v>150</v>
      </c>
      <c r="E27" s="23">
        <v>0</v>
      </c>
      <c r="F27" s="23">
        <v>0</v>
      </c>
      <c r="G27" s="23">
        <v>0</v>
      </c>
      <c r="H27" s="23">
        <v>0</v>
      </c>
      <c r="I27" s="23">
        <v>5.7</v>
      </c>
      <c r="J27" s="23">
        <v>0</v>
      </c>
      <c r="K27" s="23">
        <v>0</v>
      </c>
      <c r="L27" s="23">
        <v>0</v>
      </c>
      <c r="M27" s="23">
        <v>0</v>
      </c>
      <c r="N27" s="23">
        <v>258.29999999999995</v>
      </c>
      <c r="O27" s="23">
        <v>0</v>
      </c>
      <c r="P27" s="23">
        <v>0</v>
      </c>
      <c r="Q27" s="23">
        <v>98.4</v>
      </c>
      <c r="R27" s="23">
        <v>0</v>
      </c>
      <c r="S27" s="23">
        <v>0</v>
      </c>
      <c r="T27" s="23">
        <v>13.4</v>
      </c>
      <c r="U27" s="23">
        <v>0</v>
      </c>
      <c r="V27" s="23">
        <v>0</v>
      </c>
      <c r="W27" s="23">
        <v>101.4</v>
      </c>
      <c r="X27" s="23">
        <v>0</v>
      </c>
      <c r="Y27" s="17">
        <v>1968</v>
      </c>
      <c r="Z27" s="23">
        <v>0</v>
      </c>
      <c r="AA27" s="23">
        <v>182.9</v>
      </c>
      <c r="AB27" s="23">
        <v>0</v>
      </c>
      <c r="AC27" s="23">
        <v>0</v>
      </c>
      <c r="AD27" s="23">
        <v>62</v>
      </c>
      <c r="AE27" s="23">
        <v>0</v>
      </c>
      <c r="AF27" s="23">
        <v>0</v>
      </c>
      <c r="AG27" s="23">
        <v>215.1</v>
      </c>
      <c r="AH27" s="23">
        <v>0</v>
      </c>
      <c r="AI27" s="20">
        <f t="shared" si="20"/>
        <v>4.0933278755628327E-2</v>
      </c>
      <c r="AJ27" s="20">
        <f t="shared" si="21"/>
        <v>5.8329922226770369E-3</v>
      </c>
      <c r="AK27" s="20">
        <f t="shared" si="22"/>
        <v>0.26432664756446989</v>
      </c>
      <c r="AL27" s="20">
        <f t="shared" si="23"/>
        <v>0.10069586573884569</v>
      </c>
      <c r="AM27" s="20">
        <f t="shared" si="24"/>
        <v>1.3712648383135491E-2</v>
      </c>
      <c r="AN27" s="20">
        <f t="shared" si="25"/>
        <v>0.10376586164551782</v>
      </c>
      <c r="AO27" s="20">
        <f t="shared" si="26"/>
        <v>0.18716741711011053</v>
      </c>
      <c r="AP27" s="20">
        <f t="shared" si="27"/>
        <v>6.3446582071223903E-2</v>
      </c>
      <c r="AQ27" s="20">
        <f t="shared" si="28"/>
        <v>0.22011870650839133</v>
      </c>
      <c r="AR27" s="21">
        <f t="shared" si="29"/>
        <v>977.19999999999993</v>
      </c>
      <c r="AS27" s="21">
        <f>'Table 1'!C34/1000</f>
        <v>994.14179275876756</v>
      </c>
    </row>
    <row r="28" spans="1:47" ht="15.75" thickBot="1" x14ac:dyDescent="0.3">
      <c r="A28" s="18">
        <v>1969</v>
      </c>
      <c r="B28" s="23">
        <v>38.799999999999997</v>
      </c>
      <c r="C28" s="23">
        <v>0</v>
      </c>
      <c r="D28" s="23">
        <v>148.4</v>
      </c>
      <c r="E28" s="23">
        <v>0</v>
      </c>
      <c r="F28" s="23">
        <v>0</v>
      </c>
      <c r="G28" s="23">
        <v>0</v>
      </c>
      <c r="H28" s="23">
        <v>0</v>
      </c>
      <c r="I28" s="23">
        <v>6</v>
      </c>
      <c r="J28" s="23">
        <v>0</v>
      </c>
      <c r="K28" s="23">
        <v>0</v>
      </c>
      <c r="L28" s="23">
        <v>0</v>
      </c>
      <c r="M28" s="23">
        <v>0</v>
      </c>
      <c r="N28" s="23">
        <v>267.79999999999995</v>
      </c>
      <c r="O28" s="23">
        <v>0</v>
      </c>
      <c r="P28" s="23">
        <v>0</v>
      </c>
      <c r="Q28" s="23">
        <v>96</v>
      </c>
      <c r="R28" s="23">
        <v>0</v>
      </c>
      <c r="S28" s="23">
        <v>0</v>
      </c>
      <c r="T28" s="23">
        <v>13.6</v>
      </c>
      <c r="U28" s="23">
        <v>0</v>
      </c>
      <c r="V28" s="23">
        <v>0</v>
      </c>
      <c r="W28" s="23">
        <v>103.4</v>
      </c>
      <c r="X28" s="23">
        <v>0</v>
      </c>
      <c r="Y28" s="17">
        <v>1969</v>
      </c>
      <c r="Z28" s="23">
        <v>0</v>
      </c>
      <c r="AA28" s="23">
        <v>186.7</v>
      </c>
      <c r="AB28" s="23">
        <v>0</v>
      </c>
      <c r="AC28" s="23">
        <v>0</v>
      </c>
      <c r="AD28" s="23">
        <v>64.2</v>
      </c>
      <c r="AE28" s="23">
        <v>0</v>
      </c>
      <c r="AF28" s="23">
        <v>0</v>
      </c>
      <c r="AG28" s="23">
        <v>217.1</v>
      </c>
      <c r="AH28" s="23">
        <v>0</v>
      </c>
      <c r="AI28" s="20">
        <f t="shared" si="20"/>
        <v>3.9049919484702086E-2</v>
      </c>
      <c r="AJ28" s="20">
        <f t="shared" si="21"/>
        <v>6.038647342995169E-3</v>
      </c>
      <c r="AK28" s="20">
        <f t="shared" si="22"/>
        <v>0.26952495974235102</v>
      </c>
      <c r="AL28" s="20">
        <f t="shared" si="23"/>
        <v>9.6618357487922704E-2</v>
      </c>
      <c r="AM28" s="20">
        <f t="shared" si="24"/>
        <v>1.3687600644122383E-2</v>
      </c>
      <c r="AN28" s="20">
        <f t="shared" si="25"/>
        <v>0.10406602254428342</v>
      </c>
      <c r="AO28" s="20">
        <f t="shared" si="26"/>
        <v>0.18790257648953299</v>
      </c>
      <c r="AP28" s="20">
        <f t="shared" si="27"/>
        <v>6.4613526570048305E-2</v>
      </c>
      <c r="AQ28" s="20">
        <f t="shared" si="28"/>
        <v>0.21849838969404187</v>
      </c>
      <c r="AR28" s="21">
        <f t="shared" si="29"/>
        <v>993.6</v>
      </c>
      <c r="AS28" s="21">
        <f>'Table 1'!C35/1000</f>
        <v>1023.1512428416172</v>
      </c>
    </row>
    <row r="29" spans="1:47" ht="15.75" thickBot="1" x14ac:dyDescent="0.3">
      <c r="A29" s="18">
        <v>1970</v>
      </c>
      <c r="B29" s="23">
        <v>33.5</v>
      </c>
      <c r="C29" s="23">
        <v>0</v>
      </c>
      <c r="D29" s="23">
        <v>142.39999999999998</v>
      </c>
      <c r="E29" s="23">
        <v>0</v>
      </c>
      <c r="F29" s="23">
        <v>0</v>
      </c>
      <c r="G29" s="23">
        <v>0</v>
      </c>
      <c r="H29" s="23">
        <v>0</v>
      </c>
      <c r="I29" s="23">
        <v>5.7</v>
      </c>
      <c r="J29" s="23">
        <v>0</v>
      </c>
      <c r="K29" s="23">
        <v>0</v>
      </c>
      <c r="L29" s="23">
        <v>0</v>
      </c>
      <c r="M29" s="23">
        <v>0</v>
      </c>
      <c r="N29" s="23">
        <v>284</v>
      </c>
      <c r="O29" s="23">
        <v>0</v>
      </c>
      <c r="P29" s="23">
        <v>0</v>
      </c>
      <c r="Q29" s="23">
        <v>97.5</v>
      </c>
      <c r="R29" s="23">
        <v>0</v>
      </c>
      <c r="S29" s="23">
        <v>0</v>
      </c>
      <c r="T29" s="23">
        <v>13.9</v>
      </c>
      <c r="U29" s="23">
        <v>0</v>
      </c>
      <c r="V29" s="23">
        <v>0</v>
      </c>
      <c r="W29" s="23">
        <v>104.89999999999999</v>
      </c>
      <c r="X29" s="23">
        <v>0</v>
      </c>
      <c r="Y29" s="17">
        <v>1970</v>
      </c>
      <c r="Z29" s="23">
        <v>0</v>
      </c>
      <c r="AA29" s="23">
        <v>191.6</v>
      </c>
      <c r="AB29" s="23">
        <v>0</v>
      </c>
      <c r="AC29" s="23">
        <v>0</v>
      </c>
      <c r="AD29" s="23">
        <v>66.7</v>
      </c>
      <c r="AE29" s="23">
        <v>0</v>
      </c>
      <c r="AF29" s="23">
        <v>0</v>
      </c>
      <c r="AG29" s="23">
        <v>224.2</v>
      </c>
      <c r="AH29" s="23">
        <v>0</v>
      </c>
      <c r="AI29" s="20">
        <f t="shared" si="20"/>
        <v>3.2778864970645791E-2</v>
      </c>
      <c r="AJ29" s="20">
        <f t="shared" si="21"/>
        <v>5.5772994129158517E-3</v>
      </c>
      <c r="AK29" s="20">
        <f t="shared" si="22"/>
        <v>0.27788649706457924</v>
      </c>
      <c r="AL29" s="20">
        <f t="shared" si="23"/>
        <v>9.5401174168297451E-2</v>
      </c>
      <c r="AM29" s="20">
        <f t="shared" si="24"/>
        <v>1.3600782778864971E-2</v>
      </c>
      <c r="AN29" s="20">
        <f t="shared" si="25"/>
        <v>0.10264187866927592</v>
      </c>
      <c r="AO29" s="20">
        <f t="shared" si="26"/>
        <v>0.18747553816046966</v>
      </c>
      <c r="AP29" s="20">
        <f t="shared" si="27"/>
        <v>6.52641878669276E-2</v>
      </c>
      <c r="AQ29" s="20">
        <f t="shared" si="28"/>
        <v>0.21937377690802348</v>
      </c>
      <c r="AR29" s="21">
        <f t="shared" si="29"/>
        <v>1022</v>
      </c>
      <c r="AS29" s="21">
        <f>'Table 1'!C36/1000</f>
        <v>1072.5193112452571</v>
      </c>
    </row>
    <row r="30" spans="1:47" ht="15.75" thickBot="1" x14ac:dyDescent="0.3">
      <c r="A30" s="18">
        <v>1971</v>
      </c>
      <c r="B30" s="23">
        <v>36.1</v>
      </c>
      <c r="C30" s="23">
        <v>0</v>
      </c>
      <c r="D30" s="23">
        <v>144.79999999999998</v>
      </c>
      <c r="E30" s="23">
        <v>0</v>
      </c>
      <c r="F30" s="23">
        <v>0</v>
      </c>
      <c r="G30" s="23">
        <v>0</v>
      </c>
      <c r="H30" s="23">
        <v>0</v>
      </c>
      <c r="I30" s="23">
        <v>5.7</v>
      </c>
      <c r="J30" s="23">
        <v>0</v>
      </c>
      <c r="K30" s="23">
        <v>0</v>
      </c>
      <c r="L30" s="23">
        <v>0</v>
      </c>
      <c r="M30" s="23">
        <v>0</v>
      </c>
      <c r="N30" s="23">
        <v>293.2</v>
      </c>
      <c r="O30" s="23">
        <v>0</v>
      </c>
      <c r="P30" s="23">
        <v>0</v>
      </c>
      <c r="Q30" s="23">
        <v>98.3</v>
      </c>
      <c r="R30" s="23">
        <v>0</v>
      </c>
      <c r="S30" s="23">
        <v>0</v>
      </c>
      <c r="T30" s="23">
        <v>14.1</v>
      </c>
      <c r="U30" s="23">
        <v>0</v>
      </c>
      <c r="V30" s="23">
        <v>0</v>
      </c>
      <c r="W30" s="23">
        <v>106</v>
      </c>
      <c r="X30" s="23">
        <v>0</v>
      </c>
      <c r="Y30" s="17">
        <v>1971</v>
      </c>
      <c r="Z30" s="23">
        <v>0</v>
      </c>
      <c r="AA30" s="23">
        <v>197.2</v>
      </c>
      <c r="AB30" s="23">
        <v>0</v>
      </c>
      <c r="AC30" s="23">
        <v>0</v>
      </c>
      <c r="AD30" s="23">
        <v>69</v>
      </c>
      <c r="AE30" s="23">
        <v>0</v>
      </c>
      <c r="AF30" s="23">
        <v>0</v>
      </c>
      <c r="AG30" s="23">
        <v>230.4</v>
      </c>
      <c r="AH30" s="23">
        <v>0</v>
      </c>
      <c r="AI30" s="20">
        <f t="shared" si="20"/>
        <v>3.4380952380952373E-2</v>
      </c>
      <c r="AJ30" s="20">
        <f t="shared" si="21"/>
        <v>5.4285714285714276E-3</v>
      </c>
      <c r="AK30" s="20">
        <f t="shared" si="22"/>
        <v>0.27923809523809517</v>
      </c>
      <c r="AL30" s="20">
        <f t="shared" si="23"/>
        <v>9.3619047619047602E-2</v>
      </c>
      <c r="AM30" s="20">
        <f t="shared" si="24"/>
        <v>1.3428571428571425E-2</v>
      </c>
      <c r="AN30" s="20">
        <f t="shared" si="25"/>
        <v>0.10095238095238093</v>
      </c>
      <c r="AO30" s="20">
        <f t="shared" si="26"/>
        <v>0.18780952380952376</v>
      </c>
      <c r="AP30" s="20">
        <f t="shared" si="27"/>
        <v>6.5714285714285697E-2</v>
      </c>
      <c r="AQ30" s="20">
        <f t="shared" si="28"/>
        <v>0.21942857142857139</v>
      </c>
      <c r="AR30" s="21">
        <f t="shared" si="29"/>
        <v>1050.0000000000002</v>
      </c>
      <c r="AS30" s="21">
        <f>'Table 1'!C37/1000</f>
        <v>1107.1586507421925</v>
      </c>
    </row>
    <row r="31" spans="1:47" ht="15.75" thickBot="1" x14ac:dyDescent="0.3">
      <c r="A31" s="18">
        <v>1972</v>
      </c>
      <c r="B31" s="23">
        <v>33.5</v>
      </c>
      <c r="C31" s="23">
        <v>0</v>
      </c>
      <c r="D31" s="23">
        <v>142.29999999999998</v>
      </c>
      <c r="E31" s="23">
        <v>0</v>
      </c>
      <c r="F31" s="23">
        <v>0</v>
      </c>
      <c r="G31" s="23">
        <v>0</v>
      </c>
      <c r="H31" s="23">
        <v>0</v>
      </c>
      <c r="I31" s="23">
        <v>5.5</v>
      </c>
      <c r="J31" s="23">
        <v>0</v>
      </c>
      <c r="K31" s="23">
        <v>0</v>
      </c>
      <c r="L31" s="23">
        <v>0</v>
      </c>
      <c r="M31" s="23">
        <v>0</v>
      </c>
      <c r="N31" s="23">
        <v>295.10000000000002</v>
      </c>
      <c r="O31" s="23">
        <v>0</v>
      </c>
      <c r="P31" s="23">
        <v>0</v>
      </c>
      <c r="Q31" s="23">
        <v>99.4</v>
      </c>
      <c r="R31" s="23">
        <v>0</v>
      </c>
      <c r="S31" s="23">
        <v>0</v>
      </c>
      <c r="T31" s="23">
        <v>14.7</v>
      </c>
      <c r="U31" s="23">
        <v>0</v>
      </c>
      <c r="V31" s="23">
        <v>0</v>
      </c>
      <c r="W31" s="23">
        <v>105.7</v>
      </c>
      <c r="X31" s="23">
        <v>0</v>
      </c>
      <c r="Y31" s="17">
        <v>1972</v>
      </c>
      <c r="Z31" s="23">
        <v>0</v>
      </c>
      <c r="AA31" s="23">
        <v>198.2</v>
      </c>
      <c r="AB31" s="23">
        <v>0</v>
      </c>
      <c r="AC31" s="23">
        <v>0</v>
      </c>
      <c r="AD31" s="23">
        <v>86.2</v>
      </c>
      <c r="AE31" s="23">
        <v>0</v>
      </c>
      <c r="AF31" s="23">
        <v>0</v>
      </c>
      <c r="AG31" s="23">
        <v>244.3</v>
      </c>
      <c r="AH31" s="23">
        <v>0</v>
      </c>
      <c r="AI31" s="20">
        <f t="shared" si="20"/>
        <v>3.0944023646776283E-2</v>
      </c>
      <c r="AJ31" s="20">
        <f t="shared" si="21"/>
        <v>5.0803620912617774E-3</v>
      </c>
      <c r="AK31" s="20">
        <f t="shared" si="22"/>
        <v>0.27258451875115469</v>
      </c>
      <c r="AL31" s="20">
        <f t="shared" si="23"/>
        <v>9.1815998522076489E-2</v>
      </c>
      <c r="AM31" s="20">
        <f t="shared" si="24"/>
        <v>1.3578422316645114E-2</v>
      </c>
      <c r="AN31" s="20">
        <f t="shared" si="25"/>
        <v>9.7635322372067262E-2</v>
      </c>
      <c r="AO31" s="20">
        <f t="shared" si="26"/>
        <v>0.18307777572510622</v>
      </c>
      <c r="AP31" s="20">
        <f t="shared" si="27"/>
        <v>7.9623129503048229E-2</v>
      </c>
      <c r="AQ31" s="20">
        <f t="shared" si="28"/>
        <v>0.22566044707186406</v>
      </c>
      <c r="AR31" s="21">
        <f t="shared" si="29"/>
        <v>1082.5999999999999</v>
      </c>
      <c r="AS31" s="21">
        <f>'Table 1'!C38/1000</f>
        <v>1118.2470806868423</v>
      </c>
    </row>
    <row r="32" spans="1:47" ht="15.75" thickBot="1" x14ac:dyDescent="0.3">
      <c r="A32" s="18">
        <v>1973</v>
      </c>
      <c r="B32" s="23">
        <v>35.1</v>
      </c>
      <c r="C32" s="23">
        <v>0</v>
      </c>
      <c r="D32" s="23">
        <v>142.30000000000001</v>
      </c>
      <c r="E32" s="23">
        <v>0</v>
      </c>
      <c r="F32" s="23">
        <v>0</v>
      </c>
      <c r="G32" s="23">
        <v>0</v>
      </c>
      <c r="H32" s="23">
        <v>0</v>
      </c>
      <c r="I32" s="23">
        <v>5.2</v>
      </c>
      <c r="J32" s="23">
        <v>0</v>
      </c>
      <c r="K32" s="23">
        <v>0</v>
      </c>
      <c r="L32" s="23">
        <v>0</v>
      </c>
      <c r="M32" s="23">
        <v>0</v>
      </c>
      <c r="N32" s="23">
        <v>303</v>
      </c>
      <c r="O32" s="23">
        <v>0</v>
      </c>
      <c r="P32" s="23">
        <v>0</v>
      </c>
      <c r="Q32" s="23">
        <v>103.5</v>
      </c>
      <c r="R32" s="23">
        <v>0</v>
      </c>
      <c r="S32" s="23">
        <v>0</v>
      </c>
      <c r="T32" s="23">
        <v>15</v>
      </c>
      <c r="U32" s="23">
        <v>0</v>
      </c>
      <c r="V32" s="23">
        <v>0</v>
      </c>
      <c r="W32" s="23">
        <v>106.8</v>
      </c>
      <c r="X32" s="23">
        <v>0</v>
      </c>
      <c r="Y32" s="17">
        <v>1973</v>
      </c>
      <c r="Z32" s="23">
        <v>0</v>
      </c>
      <c r="AA32" s="23">
        <v>201.4</v>
      </c>
      <c r="AB32" s="23">
        <v>0</v>
      </c>
      <c r="AC32" s="23">
        <v>0</v>
      </c>
      <c r="AD32" s="23">
        <v>86.9</v>
      </c>
      <c r="AE32" s="23">
        <v>0</v>
      </c>
      <c r="AF32" s="23">
        <v>0</v>
      </c>
      <c r="AG32" s="23">
        <v>248.5</v>
      </c>
      <c r="AH32" s="23">
        <v>0</v>
      </c>
      <c r="AI32" s="20">
        <f t="shared" si="20"/>
        <v>3.1753211507146731E-2</v>
      </c>
      <c r="AJ32" s="20">
        <f t="shared" si="21"/>
        <v>4.7041794825402571E-3</v>
      </c>
      <c r="AK32" s="20">
        <f t="shared" si="22"/>
        <v>0.27410891984801877</v>
      </c>
      <c r="AL32" s="20">
        <f t="shared" si="23"/>
        <v>9.3631264700560879E-2</v>
      </c>
      <c r="AM32" s="20">
        <f t="shared" si="24"/>
        <v>1.3569748507327664E-2</v>
      </c>
      <c r="AN32" s="20">
        <f t="shared" si="25"/>
        <v>9.6616609372172965E-2</v>
      </c>
      <c r="AO32" s="20">
        <f t="shared" si="26"/>
        <v>0.18219648995838608</v>
      </c>
      <c r="AP32" s="20">
        <f t="shared" si="27"/>
        <v>7.8614076352451601E-2</v>
      </c>
      <c r="AQ32" s="20">
        <f t="shared" si="28"/>
        <v>0.22480550027139495</v>
      </c>
      <c r="AR32" s="21">
        <f t="shared" si="29"/>
        <v>1105.4000000000001</v>
      </c>
      <c r="AS32" s="21">
        <f>'Table 1'!C39/1000</f>
        <v>1153.3820668098203</v>
      </c>
    </row>
    <row r="33" spans="1:45" ht="15.75" thickBot="1" x14ac:dyDescent="0.3">
      <c r="A33" s="18">
        <v>1974</v>
      </c>
      <c r="B33" s="23">
        <v>38.9</v>
      </c>
      <c r="C33" s="23">
        <v>0</v>
      </c>
      <c r="D33" s="23">
        <v>147</v>
      </c>
      <c r="E33" s="23">
        <v>0</v>
      </c>
      <c r="F33" s="23">
        <v>0</v>
      </c>
      <c r="G33" s="23">
        <v>0</v>
      </c>
      <c r="H33" s="23">
        <v>0</v>
      </c>
      <c r="I33" s="23">
        <v>5.2</v>
      </c>
      <c r="J33" s="23">
        <v>0</v>
      </c>
      <c r="K33" s="23">
        <v>0</v>
      </c>
      <c r="L33" s="23">
        <v>0</v>
      </c>
      <c r="M33" s="23">
        <v>0</v>
      </c>
      <c r="N33" s="23">
        <v>317.5</v>
      </c>
      <c r="O33" s="23">
        <v>0</v>
      </c>
      <c r="P33" s="23">
        <v>0</v>
      </c>
      <c r="Q33" s="23">
        <v>110.4</v>
      </c>
      <c r="R33" s="23">
        <v>0</v>
      </c>
      <c r="S33" s="23">
        <v>0</v>
      </c>
      <c r="T33" s="23">
        <v>15.3</v>
      </c>
      <c r="U33" s="23">
        <v>0</v>
      </c>
      <c r="V33" s="23">
        <v>0</v>
      </c>
      <c r="W33" s="23">
        <v>109.7</v>
      </c>
      <c r="X33" s="23">
        <v>0</v>
      </c>
      <c r="Y33" s="17">
        <v>1974</v>
      </c>
      <c r="Z33" s="23">
        <v>0</v>
      </c>
      <c r="AA33" s="23">
        <v>209.9</v>
      </c>
      <c r="AB33" s="23">
        <v>0</v>
      </c>
      <c r="AC33" s="23">
        <v>0</v>
      </c>
      <c r="AD33" s="23">
        <v>88.2</v>
      </c>
      <c r="AE33" s="23">
        <v>0</v>
      </c>
      <c r="AF33" s="23">
        <v>0</v>
      </c>
      <c r="AG33" s="23">
        <v>266.10000000000002</v>
      </c>
      <c r="AH33" s="23">
        <v>0</v>
      </c>
      <c r="AI33" s="20">
        <f t="shared" si="20"/>
        <v>3.3499827764381672E-2</v>
      </c>
      <c r="AJ33" s="20">
        <f t="shared" si="21"/>
        <v>4.4781260764726145E-3</v>
      </c>
      <c r="AK33" s="20">
        <f t="shared" si="22"/>
        <v>0.2734240440923183</v>
      </c>
      <c r="AL33" s="20">
        <f t="shared" si="23"/>
        <v>9.5074061315880129E-2</v>
      </c>
      <c r="AM33" s="20">
        <f t="shared" si="24"/>
        <v>1.3176024801929039E-2</v>
      </c>
      <c r="AN33" s="20">
        <f t="shared" si="25"/>
        <v>9.4471236651739579E-2</v>
      </c>
      <c r="AO33" s="20">
        <f t="shared" si="26"/>
        <v>0.18076128143300035</v>
      </c>
      <c r="AP33" s="20">
        <f t="shared" si="27"/>
        <v>7.5955907681708582E-2</v>
      </c>
      <c r="AQ33" s="20">
        <f t="shared" si="28"/>
        <v>0.22915949018256976</v>
      </c>
      <c r="AR33" s="21">
        <f t="shared" si="29"/>
        <v>1161.2</v>
      </c>
      <c r="AS33" s="21">
        <f>'Table 1'!C40/1000</f>
        <v>1209.9350950590101</v>
      </c>
    </row>
    <row r="34" spans="1:45" ht="15.75" thickBot="1" x14ac:dyDescent="0.3">
      <c r="A34" s="18">
        <v>1975</v>
      </c>
      <c r="B34" s="23">
        <v>37.700000000000003</v>
      </c>
      <c r="C34" s="23">
        <v>0</v>
      </c>
      <c r="D34" s="23">
        <v>142.30000000000001</v>
      </c>
      <c r="E34" s="23">
        <v>0</v>
      </c>
      <c r="F34" s="23">
        <v>0</v>
      </c>
      <c r="G34" s="23">
        <v>0</v>
      </c>
      <c r="H34" s="23">
        <v>0</v>
      </c>
      <c r="I34" s="23">
        <v>5.3</v>
      </c>
      <c r="J34" s="23">
        <v>0</v>
      </c>
      <c r="K34" s="23">
        <v>0</v>
      </c>
      <c r="L34" s="23">
        <v>0</v>
      </c>
      <c r="M34" s="23">
        <v>0</v>
      </c>
      <c r="N34" s="23">
        <v>323</v>
      </c>
      <c r="O34" s="23">
        <v>0</v>
      </c>
      <c r="P34" s="23">
        <v>0</v>
      </c>
      <c r="Q34" s="23">
        <v>116.6</v>
      </c>
      <c r="R34" s="23">
        <v>0</v>
      </c>
      <c r="S34" s="23">
        <v>0</v>
      </c>
      <c r="T34" s="23">
        <v>15.9</v>
      </c>
      <c r="U34" s="23">
        <v>0</v>
      </c>
      <c r="V34" s="23">
        <v>0</v>
      </c>
      <c r="W34" s="23">
        <v>113.60000000000001</v>
      </c>
      <c r="X34" s="23">
        <v>0</v>
      </c>
      <c r="Y34" s="17">
        <v>1975</v>
      </c>
      <c r="Z34" s="23">
        <v>0</v>
      </c>
      <c r="AA34" s="23">
        <v>213.4</v>
      </c>
      <c r="AB34" s="23">
        <v>0</v>
      </c>
      <c r="AC34" s="23">
        <v>0</v>
      </c>
      <c r="AD34" s="23">
        <v>92.1</v>
      </c>
      <c r="AE34" s="23">
        <v>0</v>
      </c>
      <c r="AF34" s="23">
        <v>0</v>
      </c>
      <c r="AG34" s="23">
        <v>281.5</v>
      </c>
      <c r="AH34" s="23">
        <v>0</v>
      </c>
      <c r="AI34" s="20">
        <f t="shared" si="20"/>
        <v>3.1440246851805527E-2</v>
      </c>
      <c r="AJ34" s="20">
        <f t="shared" si="21"/>
        <v>4.419981652906347E-3</v>
      </c>
      <c r="AK34" s="20">
        <f t="shared" si="22"/>
        <v>0.2693686931865566</v>
      </c>
      <c r="AL34" s="20">
        <f t="shared" si="23"/>
        <v>9.7239596363939626E-2</v>
      </c>
      <c r="AM34" s="20">
        <f t="shared" si="24"/>
        <v>1.3259944958719041E-2</v>
      </c>
      <c r="AN34" s="20">
        <f t="shared" si="25"/>
        <v>9.4737719956634159E-2</v>
      </c>
      <c r="AO34" s="20">
        <f t="shared" si="26"/>
        <v>0.17796680843966309</v>
      </c>
      <c r="AP34" s="20">
        <f t="shared" si="27"/>
        <v>7.6807605704278206E-2</v>
      </c>
      <c r="AQ34" s="20">
        <f t="shared" si="28"/>
        <v>0.23475940288549749</v>
      </c>
      <c r="AR34" s="21">
        <f t="shared" si="29"/>
        <v>1199.0999999999999</v>
      </c>
      <c r="AS34" s="21">
        <f>'Table 1'!C41/1000</f>
        <v>1230.099723777239</v>
      </c>
    </row>
    <row r="35" spans="1:45" ht="15.75" thickBot="1" x14ac:dyDescent="0.3">
      <c r="A35" s="18">
        <v>1976</v>
      </c>
      <c r="B35" s="23">
        <v>37.6</v>
      </c>
      <c r="C35" s="23">
        <v>0</v>
      </c>
      <c r="D35" s="23">
        <v>147.5</v>
      </c>
      <c r="E35" s="23">
        <v>0</v>
      </c>
      <c r="F35" s="23">
        <v>0</v>
      </c>
      <c r="G35" s="23">
        <v>0</v>
      </c>
      <c r="H35" s="23">
        <v>0</v>
      </c>
      <c r="I35" s="23">
        <v>5.5</v>
      </c>
      <c r="J35" s="23">
        <v>0</v>
      </c>
      <c r="K35" s="23">
        <v>0</v>
      </c>
      <c r="L35" s="23">
        <v>0</v>
      </c>
      <c r="M35" s="23">
        <v>0</v>
      </c>
      <c r="N35" s="23">
        <v>321</v>
      </c>
      <c r="O35" s="23">
        <v>0</v>
      </c>
      <c r="P35" s="23">
        <v>0</v>
      </c>
      <c r="Q35" s="23">
        <v>118.9</v>
      </c>
      <c r="R35" s="23">
        <v>0</v>
      </c>
      <c r="S35" s="23">
        <v>0</v>
      </c>
      <c r="T35" s="23">
        <v>16.5</v>
      </c>
      <c r="U35" s="23">
        <v>0</v>
      </c>
      <c r="V35" s="23">
        <v>0</v>
      </c>
      <c r="W35" s="23">
        <v>116.4</v>
      </c>
      <c r="X35" s="23">
        <v>0</v>
      </c>
      <c r="Y35" s="17">
        <v>1976</v>
      </c>
      <c r="Z35" s="23">
        <v>0</v>
      </c>
      <c r="AA35" s="23">
        <v>215.2</v>
      </c>
      <c r="AB35" s="23">
        <v>0</v>
      </c>
      <c r="AC35" s="23">
        <v>0</v>
      </c>
      <c r="AD35" s="23">
        <v>86.1</v>
      </c>
      <c r="AE35" s="23">
        <v>0</v>
      </c>
      <c r="AF35" s="23">
        <v>0</v>
      </c>
      <c r="AG35" s="23">
        <v>293.8</v>
      </c>
      <c r="AH35" s="23">
        <v>0</v>
      </c>
      <c r="AI35" s="20">
        <f t="shared" si="20"/>
        <v>3.1048720066061106E-2</v>
      </c>
      <c r="AJ35" s="20">
        <f t="shared" si="21"/>
        <v>4.5417010734929812E-3</v>
      </c>
      <c r="AK35" s="20">
        <f t="shared" si="22"/>
        <v>0.26507018992568127</v>
      </c>
      <c r="AL35" s="20">
        <f t="shared" si="23"/>
        <v>9.8183319570602806E-2</v>
      </c>
      <c r="AM35" s="20">
        <f t="shared" si="24"/>
        <v>1.3625103220478944E-2</v>
      </c>
      <c r="AN35" s="20">
        <f t="shared" si="25"/>
        <v>9.6118909991742371E-2</v>
      </c>
      <c r="AO35" s="20">
        <f t="shared" si="26"/>
        <v>0.17770437654830717</v>
      </c>
      <c r="AP35" s="20">
        <f t="shared" si="27"/>
        <v>7.1098265895953749E-2</v>
      </c>
      <c r="AQ35" s="20">
        <f t="shared" si="28"/>
        <v>0.24260941370767961</v>
      </c>
      <c r="AR35" s="21">
        <f t="shared" si="29"/>
        <v>1211</v>
      </c>
      <c r="AS35" s="21">
        <f>'Table 1'!C42/1000</f>
        <v>1246.9917190741553</v>
      </c>
    </row>
    <row r="36" spans="1:45" ht="15.75" thickBot="1" x14ac:dyDescent="0.3">
      <c r="A36" s="18">
        <v>1977</v>
      </c>
      <c r="B36" s="23">
        <v>38.200000000000003</v>
      </c>
      <c r="C36" s="23">
        <v>0</v>
      </c>
      <c r="D36" s="23">
        <v>152.79999999999998</v>
      </c>
      <c r="E36" s="23">
        <v>0</v>
      </c>
      <c r="F36" s="23">
        <v>0</v>
      </c>
      <c r="G36" s="23">
        <v>0</v>
      </c>
      <c r="H36" s="23">
        <v>0</v>
      </c>
      <c r="I36" s="23">
        <v>5.5</v>
      </c>
      <c r="J36" s="23">
        <v>0</v>
      </c>
      <c r="K36" s="23">
        <v>0</v>
      </c>
      <c r="L36" s="23">
        <v>0</v>
      </c>
      <c r="M36" s="23">
        <v>0</v>
      </c>
      <c r="N36" s="23">
        <v>329.5</v>
      </c>
      <c r="O36" s="23">
        <v>0</v>
      </c>
      <c r="P36" s="23">
        <v>0</v>
      </c>
      <c r="Q36" s="23">
        <v>115.6</v>
      </c>
      <c r="R36" s="23">
        <v>0</v>
      </c>
      <c r="S36" s="23">
        <v>0</v>
      </c>
      <c r="T36" s="23">
        <v>16.399999999999999</v>
      </c>
      <c r="U36" s="23">
        <v>0</v>
      </c>
      <c r="V36" s="23">
        <v>0</v>
      </c>
      <c r="W36" s="23">
        <v>115.30000000000001</v>
      </c>
      <c r="X36" s="23">
        <v>0</v>
      </c>
      <c r="Y36" s="17">
        <v>1977</v>
      </c>
      <c r="Z36" s="23">
        <v>0</v>
      </c>
      <c r="AA36" s="23">
        <v>213.3</v>
      </c>
      <c r="AB36" s="23">
        <v>0</v>
      </c>
      <c r="AC36" s="23">
        <v>0</v>
      </c>
      <c r="AD36" s="23">
        <v>88</v>
      </c>
      <c r="AE36" s="23">
        <v>0</v>
      </c>
      <c r="AF36" s="23">
        <v>0</v>
      </c>
      <c r="AG36" s="23">
        <v>301.39999999999998</v>
      </c>
      <c r="AH36" s="23">
        <v>0</v>
      </c>
      <c r="AI36" s="20">
        <f t="shared" si="20"/>
        <v>3.1229561805101381E-2</v>
      </c>
      <c r="AJ36" s="20">
        <f t="shared" si="21"/>
        <v>4.4964028776978424E-3</v>
      </c>
      <c r="AK36" s="20">
        <f t="shared" si="22"/>
        <v>0.26937540876389804</v>
      </c>
      <c r="AL36" s="20">
        <f t="shared" si="23"/>
        <v>9.450621321124919E-2</v>
      </c>
      <c r="AM36" s="20">
        <f t="shared" si="24"/>
        <v>1.340745585349902E-2</v>
      </c>
      <c r="AN36" s="20">
        <f t="shared" si="25"/>
        <v>9.4260954872465691E-2</v>
      </c>
      <c r="AO36" s="20">
        <f t="shared" si="26"/>
        <v>0.17437867887508179</v>
      </c>
      <c r="AP36" s="20">
        <f t="shared" si="27"/>
        <v>7.1942446043165478E-2</v>
      </c>
      <c r="AQ36" s="20">
        <f t="shared" si="28"/>
        <v>0.24640287769784175</v>
      </c>
      <c r="AR36" s="21">
        <f t="shared" si="29"/>
        <v>1223.1999999999998</v>
      </c>
      <c r="AS36" s="21">
        <f>'Table 1'!C43/1000</f>
        <v>1263.4675832024352</v>
      </c>
    </row>
    <row r="37" spans="1:45" ht="15.75" thickBot="1" x14ac:dyDescent="0.3">
      <c r="A37" s="18">
        <v>1978</v>
      </c>
      <c r="B37" s="23">
        <v>39.799999999999997</v>
      </c>
      <c r="C37" s="23">
        <v>0</v>
      </c>
      <c r="D37" s="23">
        <v>159.10000000000002</v>
      </c>
      <c r="E37" s="23">
        <v>83.580024067388692</v>
      </c>
      <c r="F37" s="23">
        <v>0</v>
      </c>
      <c r="G37" s="23">
        <v>0</v>
      </c>
      <c r="H37" s="23">
        <v>0</v>
      </c>
      <c r="I37" s="23">
        <v>5.4</v>
      </c>
      <c r="J37" s="23">
        <v>5.3499156829679597</v>
      </c>
      <c r="K37" s="23">
        <v>0</v>
      </c>
      <c r="L37" s="23">
        <v>0</v>
      </c>
      <c r="M37" s="23">
        <v>0</v>
      </c>
      <c r="N37" s="23">
        <v>317.10000000000002</v>
      </c>
      <c r="O37" s="23">
        <v>0</v>
      </c>
      <c r="P37" s="23">
        <v>0</v>
      </c>
      <c r="Q37" s="23">
        <v>110.5</v>
      </c>
      <c r="R37" s="23">
        <v>0</v>
      </c>
      <c r="S37" s="23">
        <v>0</v>
      </c>
      <c r="T37" s="23">
        <v>15.9</v>
      </c>
      <c r="U37" s="23">
        <v>0</v>
      </c>
      <c r="V37" s="23">
        <v>0</v>
      </c>
      <c r="W37" s="23">
        <v>114.9</v>
      </c>
      <c r="X37" s="23">
        <v>0</v>
      </c>
      <c r="Y37" s="17">
        <v>1978</v>
      </c>
      <c r="Z37" s="23">
        <v>0</v>
      </c>
      <c r="AA37" s="23">
        <v>209.7</v>
      </c>
      <c r="AB37" s="23">
        <v>0</v>
      </c>
      <c r="AC37" s="23">
        <v>0</v>
      </c>
      <c r="AD37" s="23">
        <v>84.5</v>
      </c>
      <c r="AE37" s="23">
        <v>0</v>
      </c>
      <c r="AF37" s="23">
        <v>0</v>
      </c>
      <c r="AG37" s="23">
        <v>309.39999999999998</v>
      </c>
      <c r="AH37" s="23">
        <v>0</v>
      </c>
      <c r="AI37" s="20">
        <f>E37/AR37</f>
        <v>6.6811637643613045E-2</v>
      </c>
      <c r="AJ37" s="20">
        <f t="shared" si="21"/>
        <v>4.3166156901871602E-3</v>
      </c>
      <c r="AK37" s="20">
        <f t="shared" si="22"/>
        <v>0.25348126580710156</v>
      </c>
      <c r="AL37" s="20">
        <f t="shared" si="23"/>
        <v>8.8330746993644654E-2</v>
      </c>
      <c r="AM37" s="20">
        <f t="shared" si="24"/>
        <v>1.2710035087773304E-2</v>
      </c>
      <c r="AN37" s="20">
        <f t="shared" si="25"/>
        <v>9.1847989407871242E-2</v>
      </c>
      <c r="AO37" s="20">
        <f t="shared" si="26"/>
        <v>0.16762857596893468</v>
      </c>
      <c r="AP37" s="20">
        <f t="shared" si="27"/>
        <v>6.754704181866944E-2</v>
      </c>
      <c r="AQ37" s="20">
        <f t="shared" si="28"/>
        <v>0.24732609158220503</v>
      </c>
      <c r="AR37" s="21">
        <f>E37+I37+N37+Q37+T37+W37+AA37+AD37+AG37</f>
        <v>1250.9800240673885</v>
      </c>
      <c r="AS37" s="21">
        <f>'Table 1'!C44/1000</f>
        <v>1264.1519818797885</v>
      </c>
    </row>
    <row r="38" spans="1:45" ht="15.75" thickBot="1" x14ac:dyDescent="0.3">
      <c r="A38" s="18">
        <v>1979</v>
      </c>
      <c r="B38" s="23">
        <v>37.299999999999997</v>
      </c>
      <c r="C38" s="23">
        <v>0</v>
      </c>
      <c r="D38" s="23">
        <v>156.4</v>
      </c>
      <c r="E38" s="23">
        <v>84.83372442839952</v>
      </c>
      <c r="F38" s="23">
        <v>0</v>
      </c>
      <c r="G38" s="23">
        <v>0</v>
      </c>
      <c r="H38" s="23">
        <v>0</v>
      </c>
      <c r="I38" s="23">
        <v>5.3</v>
      </c>
      <c r="J38" s="23">
        <v>5.2108178752107923</v>
      </c>
      <c r="K38" s="23">
        <v>0</v>
      </c>
      <c r="L38" s="23">
        <v>0</v>
      </c>
      <c r="M38" s="23">
        <v>0</v>
      </c>
      <c r="N38" s="23">
        <v>320.70000000000005</v>
      </c>
      <c r="O38" s="23">
        <v>0</v>
      </c>
      <c r="P38" s="23">
        <v>0</v>
      </c>
      <c r="Q38" s="23">
        <v>103.1</v>
      </c>
      <c r="R38" s="23">
        <v>0</v>
      </c>
      <c r="S38" s="23">
        <v>0</v>
      </c>
      <c r="T38" s="23">
        <v>16.600000000000001</v>
      </c>
      <c r="U38" s="23">
        <v>0</v>
      </c>
      <c r="V38" s="23">
        <v>0</v>
      </c>
      <c r="W38" s="23">
        <v>112.8</v>
      </c>
      <c r="X38" s="23">
        <v>0</v>
      </c>
      <c r="Y38" s="17">
        <v>1979</v>
      </c>
      <c r="Z38" s="23">
        <v>0</v>
      </c>
      <c r="AA38" s="23">
        <v>207.5</v>
      </c>
      <c r="AB38" s="23">
        <v>0</v>
      </c>
      <c r="AC38" s="23">
        <v>0</v>
      </c>
      <c r="AD38" s="23">
        <v>91.7</v>
      </c>
      <c r="AE38" s="23">
        <v>0</v>
      </c>
      <c r="AF38" s="23">
        <v>0</v>
      </c>
      <c r="AG38" s="23">
        <v>318</v>
      </c>
      <c r="AH38" s="23">
        <v>0</v>
      </c>
      <c r="AI38" s="20">
        <f t="shared" ref="AI38:AI48" si="30">E38/AR38</f>
        <v>6.7299845124626181E-2</v>
      </c>
      <c r="AJ38" s="20">
        <f t="shared" si="21"/>
        <v>4.2045681898779282E-3</v>
      </c>
      <c r="AK38" s="20">
        <f t="shared" si="22"/>
        <v>0.25441604122525507</v>
      </c>
      <c r="AL38" s="20">
        <f t="shared" si="23"/>
        <v>8.1790751014417809E-2</v>
      </c>
      <c r="AM38" s="20">
        <f t="shared" si="24"/>
        <v>1.3169024896598797E-2</v>
      </c>
      <c r="AN38" s="20">
        <f t="shared" si="25"/>
        <v>8.9485904116647239E-2</v>
      </c>
      <c r="AO38" s="20">
        <f t="shared" si="26"/>
        <v>0.16461281120748494</v>
      </c>
      <c r="AP38" s="20">
        <f t="shared" si="27"/>
        <v>7.2746962832416245E-2</v>
      </c>
      <c r="AQ38" s="20">
        <f t="shared" si="28"/>
        <v>0.2522740913926757</v>
      </c>
      <c r="AR38" s="21">
        <f t="shared" ref="AR38:AR48" si="31">E38+I38+N38+Q38+T38+W38+AA38+AD38+AG38</f>
        <v>1260.5337244283996</v>
      </c>
      <c r="AS38" s="21">
        <f>'Table 1'!C45/1000</f>
        <v>1287.096082586263</v>
      </c>
    </row>
    <row r="39" spans="1:45" ht="15.75" thickBot="1" x14ac:dyDescent="0.3">
      <c r="A39" s="18">
        <v>1980</v>
      </c>
      <c r="B39" s="23">
        <v>35.299999999999997</v>
      </c>
      <c r="C39" s="23">
        <v>0</v>
      </c>
      <c r="D39" s="23">
        <v>159.19999999999999</v>
      </c>
      <c r="E39" s="23">
        <v>87.675445246690728</v>
      </c>
      <c r="F39" s="23">
        <v>0</v>
      </c>
      <c r="G39" s="23">
        <v>0</v>
      </c>
      <c r="H39" s="23">
        <v>0</v>
      </c>
      <c r="I39" s="23">
        <v>4.9000000000000004</v>
      </c>
      <c r="J39" s="23">
        <v>4.9700716694772344</v>
      </c>
      <c r="K39" s="23">
        <v>0</v>
      </c>
      <c r="L39" s="23">
        <v>0</v>
      </c>
      <c r="M39" s="23">
        <v>0</v>
      </c>
      <c r="N39" s="23">
        <v>332.20000000000005</v>
      </c>
      <c r="O39" s="23">
        <v>0</v>
      </c>
      <c r="P39" s="23">
        <v>0</v>
      </c>
      <c r="Q39" s="23">
        <v>93.9</v>
      </c>
      <c r="R39" s="23">
        <v>0</v>
      </c>
      <c r="S39" s="23">
        <v>0</v>
      </c>
      <c r="T39" s="23">
        <v>15.1</v>
      </c>
      <c r="U39" s="23">
        <v>0</v>
      </c>
      <c r="V39" s="23">
        <v>0</v>
      </c>
      <c r="W39" s="23">
        <v>110.1</v>
      </c>
      <c r="X39" s="23">
        <v>0</v>
      </c>
      <c r="Y39" s="17">
        <v>1980</v>
      </c>
      <c r="Z39" s="23">
        <v>0</v>
      </c>
      <c r="AA39" s="23">
        <v>207.3</v>
      </c>
      <c r="AB39" s="23">
        <v>0</v>
      </c>
      <c r="AC39" s="23">
        <v>0</v>
      </c>
      <c r="AD39" s="23">
        <v>93.5</v>
      </c>
      <c r="AE39" s="23">
        <v>0</v>
      </c>
      <c r="AF39" s="23">
        <v>0</v>
      </c>
      <c r="AG39" s="23">
        <v>323.39999999999998</v>
      </c>
      <c r="AH39" s="23">
        <v>0</v>
      </c>
      <c r="AI39" s="20">
        <f t="shared" si="30"/>
        <v>6.9140559085295109E-2</v>
      </c>
      <c r="AJ39" s="20">
        <f t="shared" si="21"/>
        <v>3.8641233992562302E-3</v>
      </c>
      <c r="AK39" s="20">
        <f t="shared" si="22"/>
        <v>0.26197179453733055</v>
      </c>
      <c r="AL39" s="20">
        <f t="shared" si="23"/>
        <v>7.4049221875542859E-2</v>
      </c>
      <c r="AM39" s="20">
        <f t="shared" si="24"/>
        <v>1.1907808842605932E-2</v>
      </c>
      <c r="AN39" s="20">
        <f t="shared" si="25"/>
        <v>8.6824486991451191E-2</v>
      </c>
      <c r="AO39" s="20">
        <f t="shared" si="26"/>
        <v>0.16347607768690131</v>
      </c>
      <c r="AP39" s="20">
        <f t="shared" si="27"/>
        <v>7.3733783230705605E-2</v>
      </c>
      <c r="AQ39" s="20">
        <f t="shared" si="28"/>
        <v>0.25503214435091115</v>
      </c>
      <c r="AR39" s="21">
        <f t="shared" si="31"/>
        <v>1268.0754452466908</v>
      </c>
      <c r="AS39" s="21">
        <f>'Table 1'!C46/1000</f>
        <v>1310.7674537646867</v>
      </c>
    </row>
    <row r="40" spans="1:45" ht="15.75" thickBot="1" x14ac:dyDescent="0.3">
      <c r="A40" s="18">
        <v>1981</v>
      </c>
      <c r="B40" s="23">
        <v>0</v>
      </c>
      <c r="C40" s="23">
        <v>0</v>
      </c>
      <c r="D40" s="23">
        <v>152.9</v>
      </c>
      <c r="E40" s="23">
        <v>84.83372442839952</v>
      </c>
      <c r="F40" s="23">
        <v>0</v>
      </c>
      <c r="G40" s="23">
        <v>0</v>
      </c>
      <c r="H40" s="23">
        <v>0</v>
      </c>
      <c r="I40" s="23">
        <v>4.8</v>
      </c>
      <c r="J40" s="23">
        <v>4.8630733558178747</v>
      </c>
      <c r="K40" s="23">
        <v>0</v>
      </c>
      <c r="L40" s="23">
        <v>0</v>
      </c>
      <c r="M40" s="23">
        <v>0</v>
      </c>
      <c r="N40" s="23">
        <v>318.79999999999995</v>
      </c>
      <c r="O40" s="23">
        <v>0</v>
      </c>
      <c r="P40" s="23">
        <v>0</v>
      </c>
      <c r="Q40" s="23">
        <v>91.7</v>
      </c>
      <c r="R40" s="23">
        <v>0</v>
      </c>
      <c r="S40" s="23">
        <v>0</v>
      </c>
      <c r="T40" s="23">
        <v>15.8</v>
      </c>
      <c r="U40" s="23">
        <v>0</v>
      </c>
      <c r="V40" s="23">
        <v>0</v>
      </c>
      <c r="W40" s="23">
        <v>109.1</v>
      </c>
      <c r="X40" s="23">
        <v>0</v>
      </c>
      <c r="Y40" s="17">
        <v>1981</v>
      </c>
      <c r="Z40" s="23">
        <v>0</v>
      </c>
      <c r="AA40" s="23">
        <v>203.3</v>
      </c>
      <c r="AB40" s="23">
        <v>0</v>
      </c>
      <c r="AC40" s="23">
        <v>0</v>
      </c>
      <c r="AD40" s="23">
        <v>96.4</v>
      </c>
      <c r="AE40" s="23">
        <v>0</v>
      </c>
      <c r="AF40" s="23">
        <v>0</v>
      </c>
      <c r="AG40" s="23">
        <v>324.10000000000002</v>
      </c>
      <c r="AH40" s="23">
        <v>0</v>
      </c>
      <c r="AI40" s="20">
        <f t="shared" si="30"/>
        <v>6.793035995823106E-2</v>
      </c>
      <c r="AJ40" s="20">
        <f t="shared" si="21"/>
        <v>3.8435861445021394E-3</v>
      </c>
      <c r="AK40" s="20">
        <f t="shared" si="22"/>
        <v>0.25527817976401707</v>
      </c>
      <c r="AL40" s="20">
        <f t="shared" si="23"/>
        <v>7.3428510302259636E-2</v>
      </c>
      <c r="AM40" s="20">
        <f t="shared" si="24"/>
        <v>1.2651804392319544E-2</v>
      </c>
      <c r="AN40" s="20">
        <f t="shared" si="25"/>
        <v>8.7361510076079882E-2</v>
      </c>
      <c r="AO40" s="20">
        <f t="shared" si="26"/>
        <v>0.16279188816193438</v>
      </c>
      <c r="AP40" s="20">
        <f t="shared" si="27"/>
        <v>7.7192021735417976E-2</v>
      </c>
      <c r="AQ40" s="20">
        <f t="shared" si="28"/>
        <v>0.25952213946523822</v>
      </c>
      <c r="AR40" s="21">
        <f t="shared" si="31"/>
        <v>1248.8337244283996</v>
      </c>
      <c r="AS40" s="21">
        <f>'Table 1'!C47/1000</f>
        <v>1309.918242373893</v>
      </c>
    </row>
    <row r="41" spans="1:45" ht="15.75" thickBot="1" x14ac:dyDescent="0.3">
      <c r="A41" s="18">
        <v>1982</v>
      </c>
      <c r="B41" s="23">
        <v>0</v>
      </c>
      <c r="C41" s="23">
        <v>0</v>
      </c>
      <c r="D41" s="23">
        <v>157.70000000000002</v>
      </c>
      <c r="E41" s="23">
        <v>85.753104693140799</v>
      </c>
      <c r="F41" s="23">
        <v>0</v>
      </c>
      <c r="G41" s="23">
        <v>0</v>
      </c>
      <c r="H41" s="23">
        <v>0</v>
      </c>
      <c r="I41" s="23">
        <v>5.0999999999999996</v>
      </c>
      <c r="J41" s="23">
        <v>5.0021711635750421</v>
      </c>
      <c r="K41" s="23">
        <v>0</v>
      </c>
      <c r="L41" s="23">
        <v>0</v>
      </c>
      <c r="M41" s="23">
        <v>0</v>
      </c>
      <c r="N41" s="23">
        <v>322.5</v>
      </c>
      <c r="O41" s="23">
        <v>0</v>
      </c>
      <c r="P41" s="23">
        <v>0</v>
      </c>
      <c r="Q41" s="23">
        <v>90.8</v>
      </c>
      <c r="R41" s="23">
        <v>0</v>
      </c>
      <c r="S41" s="23">
        <v>0</v>
      </c>
      <c r="T41" s="23">
        <v>16</v>
      </c>
      <c r="U41" s="23">
        <v>0</v>
      </c>
      <c r="V41" s="23">
        <v>0</v>
      </c>
      <c r="W41" s="23">
        <v>107.8</v>
      </c>
      <c r="X41" s="23">
        <v>0</v>
      </c>
      <c r="Y41" s="17">
        <v>1982</v>
      </c>
      <c r="Z41" s="23">
        <v>0</v>
      </c>
      <c r="AA41" s="23">
        <v>207</v>
      </c>
      <c r="AB41" s="23">
        <v>0</v>
      </c>
      <c r="AC41" s="23">
        <v>0</v>
      </c>
      <c r="AD41" s="23">
        <v>100</v>
      </c>
      <c r="AE41" s="23">
        <v>0</v>
      </c>
      <c r="AF41" s="23">
        <v>0</v>
      </c>
      <c r="AG41" s="23">
        <v>323.10000000000002</v>
      </c>
      <c r="AH41" s="23">
        <v>0</v>
      </c>
      <c r="AI41" s="20">
        <f t="shared" si="30"/>
        <v>6.816334252762514E-2</v>
      </c>
      <c r="AJ41" s="20">
        <f t="shared" si="21"/>
        <v>4.053882925112268E-3</v>
      </c>
      <c r="AK41" s="20">
        <f t="shared" si="22"/>
        <v>0.25634847908798164</v>
      </c>
      <c r="AL41" s="20">
        <f t="shared" si="23"/>
        <v>7.2175013647096845E-2</v>
      </c>
      <c r="AM41" s="20">
        <f t="shared" si="24"/>
        <v>1.2718064078783587E-2</v>
      </c>
      <c r="AN41" s="20">
        <f t="shared" si="25"/>
        <v>8.5687956730804413E-2</v>
      </c>
      <c r="AO41" s="20">
        <f t="shared" si="26"/>
        <v>0.16453995401926264</v>
      </c>
      <c r="AP41" s="20">
        <f t="shared" si="27"/>
        <v>7.9487900492397415E-2</v>
      </c>
      <c r="AQ41" s="20">
        <f t="shared" si="28"/>
        <v>0.25682540649093605</v>
      </c>
      <c r="AR41" s="21">
        <f t="shared" si="31"/>
        <v>1258.0531046931408</v>
      </c>
      <c r="AS41" s="21">
        <f>'Table 1'!C48/1000</f>
        <v>1309.193426854976</v>
      </c>
    </row>
    <row r="42" spans="1:45" ht="15.75" thickBot="1" x14ac:dyDescent="0.3">
      <c r="A42" s="18">
        <v>1983</v>
      </c>
      <c r="B42" s="23">
        <v>0</v>
      </c>
      <c r="C42" s="23">
        <v>0</v>
      </c>
      <c r="D42" s="23">
        <v>157.1</v>
      </c>
      <c r="E42" s="23">
        <v>89.51420577617327</v>
      </c>
      <c r="F42" s="23">
        <v>0</v>
      </c>
      <c r="G42" s="23">
        <v>0</v>
      </c>
      <c r="H42" s="23">
        <v>0</v>
      </c>
      <c r="I42" s="23">
        <v>5.4</v>
      </c>
      <c r="J42" s="23">
        <v>5.1359190556492411</v>
      </c>
      <c r="K42" s="23">
        <v>0</v>
      </c>
      <c r="L42" s="23">
        <v>0</v>
      </c>
      <c r="M42" s="23">
        <v>0</v>
      </c>
      <c r="N42" s="23">
        <v>311</v>
      </c>
      <c r="O42" s="23">
        <v>0</v>
      </c>
      <c r="P42" s="23">
        <v>0</v>
      </c>
      <c r="Q42" s="23">
        <v>92.6</v>
      </c>
      <c r="R42" s="23">
        <v>0</v>
      </c>
      <c r="S42" s="23">
        <v>0</v>
      </c>
      <c r="T42" s="23">
        <v>16</v>
      </c>
      <c r="U42" s="23">
        <v>0</v>
      </c>
      <c r="V42" s="23">
        <v>0</v>
      </c>
      <c r="W42" s="23">
        <v>106</v>
      </c>
      <c r="X42" s="23">
        <v>0</v>
      </c>
      <c r="Y42" s="17">
        <v>1983</v>
      </c>
      <c r="Z42" s="23">
        <v>0</v>
      </c>
      <c r="AA42" s="23">
        <v>215.3</v>
      </c>
      <c r="AB42" s="23">
        <v>0</v>
      </c>
      <c r="AC42" s="23">
        <v>0</v>
      </c>
      <c r="AD42" s="23">
        <v>100.6</v>
      </c>
      <c r="AE42" s="23">
        <v>0</v>
      </c>
      <c r="AF42" s="23">
        <v>0</v>
      </c>
      <c r="AG42" s="23">
        <v>323</v>
      </c>
      <c r="AH42" s="23">
        <v>0</v>
      </c>
      <c r="AI42" s="20">
        <f t="shared" si="30"/>
        <v>7.1076064860651572E-2</v>
      </c>
      <c r="AJ42" s="20">
        <f t="shared" si="21"/>
        <v>4.287707709849117E-3</v>
      </c>
      <c r="AK42" s="20">
        <f t="shared" si="22"/>
        <v>0.24694020328945837</v>
      </c>
      <c r="AL42" s="20">
        <f t="shared" si="23"/>
        <v>7.3526247024449667E-2</v>
      </c>
      <c r="AM42" s="20">
        <f t="shared" si="24"/>
        <v>1.2704319140293678E-2</v>
      </c>
      <c r="AN42" s="20">
        <f t="shared" si="25"/>
        <v>8.4166114304445622E-2</v>
      </c>
      <c r="AO42" s="20">
        <f t="shared" si="26"/>
        <v>0.17095249443157681</v>
      </c>
      <c r="AP42" s="20">
        <f t="shared" si="27"/>
        <v>7.9878406594596496E-2</v>
      </c>
      <c r="AQ42" s="20">
        <f t="shared" si="28"/>
        <v>0.25646844264467866</v>
      </c>
      <c r="AR42" s="21">
        <f t="shared" si="31"/>
        <v>1259.4142057761733</v>
      </c>
      <c r="AS42" s="21">
        <f>'Table 1'!C49/1000</f>
        <v>1290.2676149589092</v>
      </c>
    </row>
    <row r="43" spans="1:45" ht="15.75" thickBot="1" x14ac:dyDescent="0.3">
      <c r="A43" s="18">
        <v>1984</v>
      </c>
      <c r="B43" s="23">
        <v>0</v>
      </c>
      <c r="C43" s="23">
        <v>0</v>
      </c>
      <c r="D43" s="23">
        <v>151.19999999999999</v>
      </c>
      <c r="E43" s="23">
        <v>90.099265944645012</v>
      </c>
      <c r="F43" s="23">
        <v>0</v>
      </c>
      <c r="G43" s="23">
        <v>0</v>
      </c>
      <c r="H43" s="23">
        <v>0</v>
      </c>
      <c r="I43" s="23">
        <v>5.7</v>
      </c>
      <c r="J43" s="23">
        <v>5.3231661045531196</v>
      </c>
      <c r="K43" s="23">
        <v>0</v>
      </c>
      <c r="L43" s="23">
        <v>0</v>
      </c>
      <c r="M43" s="23">
        <v>0</v>
      </c>
      <c r="N43" s="23">
        <v>308.39999999999998</v>
      </c>
      <c r="O43" s="23">
        <v>0</v>
      </c>
      <c r="P43" s="23">
        <v>0</v>
      </c>
      <c r="Q43" s="23">
        <v>96</v>
      </c>
      <c r="R43" s="23">
        <v>0</v>
      </c>
      <c r="S43" s="23">
        <v>0</v>
      </c>
      <c r="T43" s="23">
        <v>16.100000000000001</v>
      </c>
      <c r="U43" s="23">
        <v>0</v>
      </c>
      <c r="V43" s="23">
        <v>0</v>
      </c>
      <c r="W43" s="23">
        <v>105.3</v>
      </c>
      <c r="X43" s="23">
        <v>0</v>
      </c>
      <c r="Y43" s="17">
        <v>1984</v>
      </c>
      <c r="Z43" s="23">
        <v>0</v>
      </c>
      <c r="AA43" s="23">
        <v>226.1</v>
      </c>
      <c r="AB43" s="23">
        <v>0</v>
      </c>
      <c r="AC43" s="23">
        <v>0</v>
      </c>
      <c r="AD43" s="23">
        <v>103.4</v>
      </c>
      <c r="AE43" s="23">
        <v>0</v>
      </c>
      <c r="AF43" s="23">
        <v>0</v>
      </c>
      <c r="AG43" s="23">
        <v>326</v>
      </c>
      <c r="AH43" s="23">
        <v>0</v>
      </c>
      <c r="AI43" s="20">
        <f t="shared" si="30"/>
        <v>7.0549931667214905E-2</v>
      </c>
      <c r="AJ43" s="20">
        <f t="shared" si="21"/>
        <v>4.4632395867707465E-3</v>
      </c>
      <c r="AK43" s="20">
        <f t="shared" si="22"/>
        <v>0.24148475237896455</v>
      </c>
      <c r="AL43" s="20">
        <f t="shared" si="23"/>
        <v>7.5170350935086241E-2</v>
      </c>
      <c r="AM43" s="20">
        <f t="shared" si="24"/>
        <v>1.2606694271405091E-2</v>
      </c>
      <c r="AN43" s="20">
        <f t="shared" si="25"/>
        <v>8.2452478681922722E-2</v>
      </c>
      <c r="AO43" s="20">
        <f t="shared" si="26"/>
        <v>0.17704183694190626</v>
      </c>
      <c r="AP43" s="20">
        <f t="shared" si="27"/>
        <v>8.0964732152999153E-2</v>
      </c>
      <c r="AQ43" s="20">
        <f t="shared" si="28"/>
        <v>0.25526598338373041</v>
      </c>
      <c r="AR43" s="21">
        <f t="shared" si="31"/>
        <v>1277.0992659446449</v>
      </c>
      <c r="AS43" s="21">
        <f>'Table 1'!C50/1000</f>
        <v>1294.4898487146022</v>
      </c>
    </row>
    <row r="44" spans="1:45" ht="15.75" thickBot="1" x14ac:dyDescent="0.3">
      <c r="A44" s="18">
        <v>1985</v>
      </c>
      <c r="B44" s="23">
        <v>0</v>
      </c>
      <c r="C44" s="23">
        <v>0</v>
      </c>
      <c r="D44" s="23">
        <v>151.6</v>
      </c>
      <c r="E44" s="23">
        <v>87.842605294825518</v>
      </c>
      <c r="F44" s="23">
        <v>0</v>
      </c>
      <c r="G44" s="23">
        <v>0</v>
      </c>
      <c r="H44" s="23">
        <v>0</v>
      </c>
      <c r="I44" s="23">
        <v>6</v>
      </c>
      <c r="J44" s="23">
        <v>5.3606155143338947</v>
      </c>
      <c r="K44" s="23">
        <v>0</v>
      </c>
      <c r="L44" s="23">
        <v>0</v>
      </c>
      <c r="M44" s="23">
        <v>0</v>
      </c>
      <c r="N44" s="23">
        <v>320.3</v>
      </c>
      <c r="O44" s="23">
        <v>0</v>
      </c>
      <c r="P44" s="23">
        <v>0</v>
      </c>
      <c r="Q44" s="23">
        <v>101.6</v>
      </c>
      <c r="R44" s="23">
        <v>0</v>
      </c>
      <c r="S44" s="23">
        <v>0</v>
      </c>
      <c r="T44" s="23">
        <v>16.100000000000001</v>
      </c>
      <c r="U44" s="23">
        <v>0</v>
      </c>
      <c r="V44" s="23">
        <v>0</v>
      </c>
      <c r="W44" s="23">
        <v>106.5</v>
      </c>
      <c r="X44" s="23">
        <v>0</v>
      </c>
      <c r="Y44" s="17">
        <v>1985</v>
      </c>
      <c r="Z44" s="23">
        <v>0</v>
      </c>
      <c r="AA44" s="23">
        <v>239.8</v>
      </c>
      <c r="AB44" s="23">
        <v>0</v>
      </c>
      <c r="AC44" s="23">
        <v>0</v>
      </c>
      <c r="AD44" s="23">
        <v>107</v>
      </c>
      <c r="AE44" s="23">
        <v>0</v>
      </c>
      <c r="AF44" s="23">
        <v>0</v>
      </c>
      <c r="AG44" s="23">
        <v>334.1</v>
      </c>
      <c r="AH44" s="23">
        <v>0</v>
      </c>
      <c r="AI44" s="20">
        <f t="shared" si="30"/>
        <v>6.658563401626523E-2</v>
      </c>
      <c r="AJ44" s="20">
        <f t="shared" si="21"/>
        <v>4.5480641512931682E-3</v>
      </c>
      <c r="AK44" s="20">
        <f t="shared" si="22"/>
        <v>0.24279082460986698</v>
      </c>
      <c r="AL44" s="20">
        <f t="shared" si="23"/>
        <v>7.7013886295230982E-2</v>
      </c>
      <c r="AM44" s="20">
        <f t="shared" si="24"/>
        <v>1.2203972139303335E-2</v>
      </c>
      <c r="AN44" s="20">
        <f t="shared" si="25"/>
        <v>8.072813868545374E-2</v>
      </c>
      <c r="AO44" s="20">
        <f t="shared" si="26"/>
        <v>0.18177096391335029</v>
      </c>
      <c r="AP44" s="20">
        <f t="shared" si="27"/>
        <v>8.1107144031394837E-2</v>
      </c>
      <c r="AQ44" s="20">
        <f t="shared" si="28"/>
        <v>0.25325137215784127</v>
      </c>
      <c r="AR44" s="21">
        <f t="shared" si="31"/>
        <v>1319.2426052948258</v>
      </c>
      <c r="AS44" s="21">
        <f>'Table 1'!C51/1000</f>
        <v>1335.3428221013469</v>
      </c>
    </row>
    <row r="45" spans="1:45" ht="15.75" thickBot="1" x14ac:dyDescent="0.3">
      <c r="A45" s="18">
        <v>1986</v>
      </c>
      <c r="B45" s="23">
        <v>0</v>
      </c>
      <c r="C45" s="23">
        <v>0</v>
      </c>
      <c r="D45" s="23">
        <v>146.60000000000002</v>
      </c>
      <c r="E45" s="23">
        <v>83.078543922984366</v>
      </c>
      <c r="F45" s="23">
        <v>0</v>
      </c>
      <c r="G45" s="23">
        <v>0</v>
      </c>
      <c r="H45" s="23">
        <v>0</v>
      </c>
      <c r="I45" s="23">
        <v>6.2</v>
      </c>
      <c r="J45" s="23">
        <v>5.7672091062394601</v>
      </c>
      <c r="K45" s="23">
        <v>0</v>
      </c>
      <c r="L45" s="23">
        <v>0</v>
      </c>
      <c r="M45" s="23">
        <v>0</v>
      </c>
      <c r="N45" s="23">
        <v>311.70000000000005</v>
      </c>
      <c r="O45" s="23">
        <v>0</v>
      </c>
      <c r="P45" s="23">
        <v>0</v>
      </c>
      <c r="Q45" s="23">
        <v>101.6</v>
      </c>
      <c r="R45" s="23">
        <v>0</v>
      </c>
      <c r="S45" s="23">
        <v>0</v>
      </c>
      <c r="T45" s="23">
        <v>16.5</v>
      </c>
      <c r="U45" s="23">
        <v>0</v>
      </c>
      <c r="V45" s="23">
        <v>0</v>
      </c>
      <c r="W45" s="23">
        <v>108.5</v>
      </c>
      <c r="X45" s="23">
        <v>0</v>
      </c>
      <c r="Y45" s="17">
        <v>1986</v>
      </c>
      <c r="Z45" s="23">
        <v>0</v>
      </c>
      <c r="AA45" s="23">
        <v>256.2</v>
      </c>
      <c r="AB45" s="23">
        <v>0</v>
      </c>
      <c r="AC45" s="23">
        <v>0</v>
      </c>
      <c r="AD45" s="23">
        <v>114.8</v>
      </c>
      <c r="AE45" s="23">
        <v>0</v>
      </c>
      <c r="AF45" s="23">
        <v>0</v>
      </c>
      <c r="AG45" s="23">
        <v>335.3</v>
      </c>
      <c r="AH45" s="23">
        <v>0</v>
      </c>
      <c r="AI45" s="20">
        <f t="shared" si="30"/>
        <v>6.2283439749054967E-2</v>
      </c>
      <c r="AJ45" s="20">
        <f t="shared" si="21"/>
        <v>4.6480993552573228E-3</v>
      </c>
      <c r="AK45" s="20">
        <f t="shared" si="22"/>
        <v>0.23367944661833995</v>
      </c>
      <c r="AL45" s="20">
        <f t="shared" si="23"/>
        <v>7.6168853950668386E-2</v>
      </c>
      <c r="AM45" s="20">
        <f t="shared" si="24"/>
        <v>1.2369941832539649E-2</v>
      </c>
      <c r="AN45" s="20">
        <f t="shared" si="25"/>
        <v>8.1341738717003148E-2</v>
      </c>
      <c r="AO45" s="20">
        <f t="shared" si="26"/>
        <v>0.1920714604543429</v>
      </c>
      <c r="AP45" s="20">
        <f t="shared" si="27"/>
        <v>8.6064807416700098E-2</v>
      </c>
      <c r="AQ45" s="20">
        <f t="shared" si="28"/>
        <v>0.2513722119060936</v>
      </c>
      <c r="AR45" s="21">
        <f t="shared" si="31"/>
        <v>1333.8785439229844</v>
      </c>
      <c r="AS45" s="21">
        <f>'Table 1'!C52/1000</f>
        <v>1339.4</v>
      </c>
    </row>
    <row r="46" spans="1:45" ht="15.75" thickBot="1" x14ac:dyDescent="0.3">
      <c r="A46" s="18">
        <v>1987</v>
      </c>
      <c r="B46" s="23">
        <v>0</v>
      </c>
      <c r="C46" s="23">
        <v>0</v>
      </c>
      <c r="D46" s="23">
        <v>144.4</v>
      </c>
      <c r="E46" s="23">
        <v>78.3144825511432</v>
      </c>
      <c r="F46" s="23">
        <v>0</v>
      </c>
      <c r="G46" s="23">
        <v>0</v>
      </c>
      <c r="H46" s="23">
        <v>0</v>
      </c>
      <c r="I46" s="23">
        <v>5.9</v>
      </c>
      <c r="J46" s="23">
        <v>5.5157630691399664</v>
      </c>
      <c r="K46" s="23">
        <v>0</v>
      </c>
      <c r="L46" s="23">
        <v>0</v>
      </c>
      <c r="M46" s="23">
        <v>0</v>
      </c>
      <c r="N46" s="23">
        <v>298</v>
      </c>
      <c r="O46" s="23">
        <v>0</v>
      </c>
      <c r="P46" s="23">
        <v>0</v>
      </c>
      <c r="Q46" s="23">
        <v>98.6</v>
      </c>
      <c r="R46" s="23">
        <v>0</v>
      </c>
      <c r="S46" s="23">
        <v>0</v>
      </c>
      <c r="T46" s="23">
        <v>16.5</v>
      </c>
      <c r="U46" s="23">
        <v>0</v>
      </c>
      <c r="V46" s="23">
        <v>0</v>
      </c>
      <c r="W46" s="23">
        <v>104.9</v>
      </c>
      <c r="X46" s="23">
        <v>0</v>
      </c>
      <c r="Y46" s="17">
        <v>1987</v>
      </c>
      <c r="Z46" s="23">
        <v>0</v>
      </c>
      <c r="AA46" s="23">
        <v>247.3</v>
      </c>
      <c r="AB46" s="23">
        <v>0</v>
      </c>
      <c r="AC46" s="23">
        <v>0</v>
      </c>
      <c r="AD46" s="23">
        <v>123.7</v>
      </c>
      <c r="AE46" s="23">
        <v>0</v>
      </c>
      <c r="AF46" s="23">
        <v>0</v>
      </c>
      <c r="AG46" s="23">
        <v>336.7</v>
      </c>
      <c r="AH46" s="23">
        <v>0</v>
      </c>
      <c r="AI46" s="20">
        <f t="shared" si="30"/>
        <v>5.978595060543241E-2</v>
      </c>
      <c r="AJ46" s="20">
        <f t="shared" si="21"/>
        <v>4.5041108244786854E-3</v>
      </c>
      <c r="AK46" s="20">
        <f t="shared" si="22"/>
        <v>0.22749576706688951</v>
      </c>
      <c r="AL46" s="20">
        <f t="shared" si="23"/>
        <v>7.527208937179633E-2</v>
      </c>
      <c r="AM46" s="20">
        <f t="shared" si="24"/>
        <v>1.259624213625395E-2</v>
      </c>
      <c r="AN46" s="20">
        <f t="shared" si="25"/>
        <v>8.008156364200239E-2</v>
      </c>
      <c r="AO46" s="20">
        <f t="shared" si="26"/>
        <v>0.18879095032094556</v>
      </c>
      <c r="AP46" s="20">
        <f t="shared" si="27"/>
        <v>9.4433645591188706E-2</v>
      </c>
      <c r="AQ46" s="20">
        <f t="shared" si="28"/>
        <v>0.25703968044101239</v>
      </c>
      <c r="AR46" s="21">
        <f t="shared" si="31"/>
        <v>1309.9144825511432</v>
      </c>
      <c r="AS46" s="21">
        <f>'Table 1'!C53/1000</f>
        <v>1322.3</v>
      </c>
    </row>
    <row r="47" spans="1:45" ht="15.75" thickBot="1" x14ac:dyDescent="0.3">
      <c r="A47" s="18">
        <v>1988</v>
      </c>
      <c r="B47" s="23">
        <v>0</v>
      </c>
      <c r="C47" s="23">
        <v>0</v>
      </c>
      <c r="D47" s="23">
        <v>139.4</v>
      </c>
      <c r="E47" s="23">
        <v>68.284879663056557</v>
      </c>
      <c r="F47" s="23">
        <v>0</v>
      </c>
      <c r="G47" s="23">
        <v>0</v>
      </c>
      <c r="H47" s="23">
        <v>0</v>
      </c>
      <c r="I47" s="23">
        <v>4.4000000000000004</v>
      </c>
      <c r="J47" s="23">
        <v>4.5099789207419896</v>
      </c>
      <c r="K47" s="23">
        <v>0</v>
      </c>
      <c r="L47" s="23">
        <v>0</v>
      </c>
      <c r="M47" s="23">
        <v>0</v>
      </c>
      <c r="N47" s="23">
        <v>280.60000000000002</v>
      </c>
      <c r="O47" s="23">
        <v>0</v>
      </c>
      <c r="P47" s="23">
        <v>0</v>
      </c>
      <c r="Q47" s="23">
        <v>94.4</v>
      </c>
      <c r="R47" s="23">
        <v>0</v>
      </c>
      <c r="S47" s="23">
        <v>0</v>
      </c>
      <c r="T47" s="23">
        <v>16.8</v>
      </c>
      <c r="U47" s="23">
        <v>0</v>
      </c>
      <c r="V47" s="23">
        <v>0</v>
      </c>
      <c r="W47" s="23">
        <v>105.9</v>
      </c>
      <c r="X47" s="23">
        <v>0</v>
      </c>
      <c r="Y47" s="17">
        <v>1988</v>
      </c>
      <c r="Z47" s="23">
        <v>0</v>
      </c>
      <c r="AA47" s="23">
        <v>255.6</v>
      </c>
      <c r="AB47" s="23">
        <v>0</v>
      </c>
      <c r="AC47" s="23">
        <v>0</v>
      </c>
      <c r="AD47" s="23">
        <v>133.69999999999999</v>
      </c>
      <c r="AE47" s="23">
        <v>0</v>
      </c>
      <c r="AF47" s="23">
        <v>0</v>
      </c>
      <c r="AG47" s="23">
        <v>341.79999999999995</v>
      </c>
      <c r="AH47" s="23">
        <v>0</v>
      </c>
      <c r="AI47" s="20">
        <f t="shared" si="30"/>
        <v>5.2466902020970797E-2</v>
      </c>
      <c r="AJ47" s="20">
        <f t="shared" si="21"/>
        <v>3.3807538364480447E-3</v>
      </c>
      <c r="AK47" s="20">
        <f t="shared" si="22"/>
        <v>0.2155998923880276</v>
      </c>
      <c r="AL47" s="20">
        <f t="shared" si="23"/>
        <v>7.2532536854703511E-2</v>
      </c>
      <c r="AM47" s="20">
        <f t="shared" si="24"/>
        <v>1.2908332830074353E-2</v>
      </c>
      <c r="AN47" s="20">
        <f t="shared" si="25"/>
        <v>8.1368598018147262E-2</v>
      </c>
      <c r="AO47" s="20">
        <f t="shared" si="26"/>
        <v>0.19639106377184551</v>
      </c>
      <c r="AP47" s="20">
        <f t="shared" si="27"/>
        <v>0.10272881543934172</v>
      </c>
      <c r="AQ47" s="20">
        <f t="shared" si="28"/>
        <v>0.26262310484044127</v>
      </c>
      <c r="AR47" s="21">
        <f t="shared" si="31"/>
        <v>1301.4848796630565</v>
      </c>
      <c r="AS47" s="21">
        <f>'Table 1'!C54/1000</f>
        <v>1319.4</v>
      </c>
    </row>
    <row r="48" spans="1:45" ht="15.75" thickBot="1" x14ac:dyDescent="0.3">
      <c r="A48" s="18">
        <v>1989</v>
      </c>
      <c r="B48" s="23">
        <v>0</v>
      </c>
      <c r="C48" s="23">
        <v>0</v>
      </c>
      <c r="D48" s="23">
        <v>136.29999999999998</v>
      </c>
      <c r="E48" s="23">
        <v>69.204259927797835</v>
      </c>
      <c r="F48" s="23">
        <v>0</v>
      </c>
      <c r="G48" s="23">
        <v>0</v>
      </c>
      <c r="H48" s="23">
        <v>0</v>
      </c>
      <c r="I48" s="23">
        <v>3.1</v>
      </c>
      <c r="J48" s="23">
        <v>4.8095741989881953</v>
      </c>
      <c r="K48" s="23">
        <v>0</v>
      </c>
      <c r="L48" s="23">
        <v>0</v>
      </c>
      <c r="M48" s="23">
        <v>0</v>
      </c>
      <c r="N48" s="23">
        <v>253.8</v>
      </c>
      <c r="O48" s="23">
        <v>0</v>
      </c>
      <c r="P48" s="23">
        <v>0</v>
      </c>
      <c r="Q48" s="23">
        <v>93</v>
      </c>
      <c r="R48" s="23">
        <v>0</v>
      </c>
      <c r="S48" s="23">
        <v>0</v>
      </c>
      <c r="T48" s="23">
        <v>14.1</v>
      </c>
      <c r="U48" s="23">
        <v>0</v>
      </c>
      <c r="V48" s="23">
        <v>0</v>
      </c>
      <c r="W48" s="23">
        <v>99.3</v>
      </c>
      <c r="X48" s="23">
        <v>0</v>
      </c>
      <c r="Y48" s="17">
        <v>1989</v>
      </c>
      <c r="Z48" s="23">
        <v>0</v>
      </c>
      <c r="AA48" s="23">
        <v>240.5</v>
      </c>
      <c r="AB48" s="23">
        <v>0</v>
      </c>
      <c r="AC48" s="23">
        <v>0</v>
      </c>
      <c r="AD48" s="23">
        <v>135.19999999999999</v>
      </c>
      <c r="AE48" s="23">
        <v>0</v>
      </c>
      <c r="AF48" s="23">
        <v>0</v>
      </c>
      <c r="AG48" s="23">
        <v>334.1</v>
      </c>
      <c r="AH48" s="23">
        <v>0</v>
      </c>
      <c r="AI48" s="20">
        <f t="shared" si="30"/>
        <v>5.5706369333242051E-2</v>
      </c>
      <c r="AJ48" s="20">
        <f t="shared" si="21"/>
        <v>2.4953629316059583E-3</v>
      </c>
      <c r="AK48" s="20">
        <f t="shared" si="22"/>
        <v>0.20429777807793298</v>
      </c>
      <c r="AL48" s="20">
        <f t="shared" si="23"/>
        <v>7.4860887948178745E-2</v>
      </c>
      <c r="AM48" s="20">
        <f t="shared" si="24"/>
        <v>1.1349876559885164E-2</v>
      </c>
      <c r="AN48" s="20">
        <f t="shared" si="25"/>
        <v>7.9932109389829559E-2</v>
      </c>
      <c r="AO48" s="20">
        <f t="shared" si="26"/>
        <v>0.19359186614555901</v>
      </c>
      <c r="AP48" s="20">
        <f t="shared" si="27"/>
        <v>0.10883002204939533</v>
      </c>
      <c r="AQ48" s="20">
        <f t="shared" si="28"/>
        <v>0.26893572756437117</v>
      </c>
      <c r="AR48" s="21">
        <f t="shared" si="31"/>
        <v>1242.3042599277978</v>
      </c>
      <c r="AS48" s="21">
        <f>'Table 1'!C55/1000</f>
        <v>1257.4000000000001</v>
      </c>
    </row>
    <row r="49" spans="1:45" ht="15.75" thickBot="1" x14ac:dyDescent="0.3">
      <c r="A49" s="18">
        <v>1990</v>
      </c>
      <c r="B49" s="23">
        <v>0</v>
      </c>
      <c r="C49" s="23">
        <v>0</v>
      </c>
      <c r="D49" s="23">
        <v>133.9</v>
      </c>
      <c r="E49" s="23">
        <v>66.780439229843566</v>
      </c>
      <c r="F49" s="23">
        <v>0</v>
      </c>
      <c r="G49" s="23">
        <v>0</v>
      </c>
      <c r="H49" s="23">
        <v>0</v>
      </c>
      <c r="I49" s="23">
        <v>5.5</v>
      </c>
      <c r="J49" s="23">
        <v>4.2264333895446882</v>
      </c>
      <c r="K49" s="23">
        <v>0</v>
      </c>
      <c r="L49" s="23">
        <v>0</v>
      </c>
      <c r="M49" s="23">
        <v>0</v>
      </c>
      <c r="N49" s="23">
        <v>242.2</v>
      </c>
      <c r="O49" s="23">
        <v>226.8</v>
      </c>
      <c r="P49" s="23">
        <v>0</v>
      </c>
      <c r="Q49" s="23">
        <v>91.3</v>
      </c>
      <c r="R49" s="23">
        <v>56.575000000000003</v>
      </c>
      <c r="S49" s="23">
        <v>0</v>
      </c>
      <c r="T49" s="23">
        <v>12</v>
      </c>
      <c r="U49" s="23">
        <v>16.899999999999999</v>
      </c>
      <c r="V49" s="23">
        <v>0</v>
      </c>
      <c r="W49" s="23">
        <v>92.300000000000011</v>
      </c>
      <c r="X49" s="23">
        <v>84.5</v>
      </c>
      <c r="Y49" s="17">
        <v>1990</v>
      </c>
      <c r="Z49" s="23">
        <v>0</v>
      </c>
      <c r="AA49" s="23">
        <v>241.2</v>
      </c>
      <c r="AB49" s="23">
        <v>248.00000000000003</v>
      </c>
      <c r="AC49" s="23">
        <v>0</v>
      </c>
      <c r="AD49" s="23">
        <v>131.30000000000001</v>
      </c>
      <c r="AE49" s="23">
        <v>148.25</v>
      </c>
      <c r="AF49" s="23">
        <v>0</v>
      </c>
      <c r="AG49" s="23">
        <v>340.5</v>
      </c>
      <c r="AH49" s="23">
        <v>326.95</v>
      </c>
      <c r="AI49" s="20">
        <f>E49/AR49</f>
        <v>5.6581344182086588E-2</v>
      </c>
      <c r="AJ49" s="20">
        <f>I49/AR49</f>
        <v>4.660008178898065E-3</v>
      </c>
      <c r="AK49" s="20">
        <f>O49/AR49</f>
        <v>0.19216179181346932</v>
      </c>
      <c r="AL49" s="20">
        <f>R49/AR49</f>
        <v>4.7934538676574191E-2</v>
      </c>
      <c r="AM49" s="20">
        <f>U49/AR49</f>
        <v>1.4318934222432236E-2</v>
      </c>
      <c r="AN49" s="20">
        <f>X49/AR49</f>
        <v>7.1594671112161182E-2</v>
      </c>
      <c r="AO49" s="20">
        <f>AB49/AR49</f>
        <v>0.2101240051575855</v>
      </c>
      <c r="AP49" s="20">
        <f>AE49/AR49</f>
        <v>0.12560840227666148</v>
      </c>
      <c r="AQ49" s="20">
        <f>AH49/AR49</f>
        <v>0.27701630438013136</v>
      </c>
      <c r="AR49" s="21">
        <f>E49+I49+O49+R49+U49+X49+AB49+AE49+AH49</f>
        <v>1180.2554392298437</v>
      </c>
      <c r="AS49" s="21">
        <f>'Table 1'!C56/1000</f>
        <v>1222.5</v>
      </c>
    </row>
    <row r="50" spans="1:45" ht="15.75" thickBot="1" x14ac:dyDescent="0.3">
      <c r="A50" s="18">
        <v>1991</v>
      </c>
      <c r="B50" s="23">
        <v>0</v>
      </c>
      <c r="C50" s="23">
        <v>0</v>
      </c>
      <c r="D50" s="23">
        <v>132.30000000000001</v>
      </c>
      <c r="E50" s="23">
        <v>64.607358604091445</v>
      </c>
      <c r="F50" s="23">
        <v>0</v>
      </c>
      <c r="G50" s="23">
        <v>0</v>
      </c>
      <c r="H50" s="23">
        <v>0</v>
      </c>
      <c r="I50" s="23">
        <v>5</v>
      </c>
      <c r="J50" s="23">
        <v>4.1408347386172002</v>
      </c>
      <c r="K50" s="23">
        <v>0</v>
      </c>
      <c r="L50" s="23">
        <v>0</v>
      </c>
      <c r="M50" s="23">
        <v>0</v>
      </c>
      <c r="N50" s="23">
        <v>238.7</v>
      </c>
      <c r="O50" s="23">
        <v>218.1</v>
      </c>
      <c r="P50" s="23">
        <v>0</v>
      </c>
      <c r="Q50" s="23">
        <v>83.8</v>
      </c>
      <c r="R50" s="23">
        <v>53.95</v>
      </c>
      <c r="S50" s="23">
        <v>0</v>
      </c>
      <c r="T50" s="23">
        <v>13.8</v>
      </c>
      <c r="U50" s="23">
        <v>16.149999999999999</v>
      </c>
      <c r="V50" s="23">
        <v>0</v>
      </c>
      <c r="W50" s="23">
        <v>88.7</v>
      </c>
      <c r="X50" s="23">
        <v>82.9</v>
      </c>
      <c r="Y50" s="17">
        <v>1991</v>
      </c>
      <c r="Z50" s="23">
        <v>0</v>
      </c>
      <c r="AA50" s="23">
        <v>252.8</v>
      </c>
      <c r="AB50" s="23">
        <v>242.375</v>
      </c>
      <c r="AC50" s="23">
        <v>0</v>
      </c>
      <c r="AD50" s="23">
        <v>132.9</v>
      </c>
      <c r="AE50" s="23">
        <v>147.07499999999999</v>
      </c>
      <c r="AF50" s="23">
        <v>0</v>
      </c>
      <c r="AG50" s="23">
        <v>335.3</v>
      </c>
      <c r="AH50" s="23">
        <v>339.7</v>
      </c>
      <c r="AI50" s="20">
        <f t="shared" ref="AI50:AI58" si="32">E50/AR50</f>
        <v>5.5226697621650958E-2</v>
      </c>
      <c r="AJ50" s="20">
        <f>I50/AR50</f>
        <v>4.2740253443942508E-3</v>
      </c>
      <c r="AK50" s="20">
        <f t="shared" ref="AK50:AK82" si="33">O50/AR50</f>
        <v>0.18643298552247722</v>
      </c>
      <c r="AL50" s="20">
        <f t="shared" ref="AL50:AL82" si="34">R50/AR50</f>
        <v>4.611673346601397E-2</v>
      </c>
      <c r="AM50" s="20">
        <f t="shared" ref="AM50:AM82" si="35">U50/AR50</f>
        <v>1.3805101862393428E-2</v>
      </c>
      <c r="AN50" s="20">
        <f t="shared" ref="AN50:AN82" si="36">X50/AR50</f>
        <v>7.0863340210056677E-2</v>
      </c>
      <c r="AO50" s="20">
        <f t="shared" ref="AO50:AO82" si="37">AB50/AR50</f>
        <v>0.2071833785695113</v>
      </c>
      <c r="AP50" s="20">
        <f t="shared" ref="AP50:AP82" si="38">AE50/AR50</f>
        <v>0.12572045550535688</v>
      </c>
      <c r="AQ50" s="20">
        <f t="shared" ref="AQ50:AQ82" si="39">AH50/AR50</f>
        <v>0.29037728189814538</v>
      </c>
      <c r="AR50" s="21">
        <f>E50+I50+O50+R50+U50+X50+AB50+AE50+AH50</f>
        <v>1169.8573586040914</v>
      </c>
      <c r="AS50" s="21">
        <f>'Table 1'!C57/1000</f>
        <v>1226.8</v>
      </c>
    </row>
    <row r="51" spans="1:45" ht="15.75" thickBot="1" x14ac:dyDescent="0.3">
      <c r="A51" s="18">
        <v>1992</v>
      </c>
      <c r="B51" s="23">
        <v>0</v>
      </c>
      <c r="C51" s="23">
        <v>0</v>
      </c>
      <c r="D51" s="23">
        <v>134.79999999999998</v>
      </c>
      <c r="E51" s="23">
        <v>63.186498194945841</v>
      </c>
      <c r="F51" s="23">
        <v>0</v>
      </c>
      <c r="G51" s="23">
        <v>0</v>
      </c>
      <c r="H51" s="23">
        <v>0</v>
      </c>
      <c r="I51" s="23">
        <v>3.4</v>
      </c>
      <c r="J51" s="23">
        <v>3.4667453625632372</v>
      </c>
      <c r="K51" s="23">
        <v>0</v>
      </c>
      <c r="L51" s="23">
        <v>0</v>
      </c>
      <c r="M51" s="23">
        <v>0</v>
      </c>
      <c r="N51" s="23">
        <v>226.3</v>
      </c>
      <c r="O51" s="23">
        <v>205.875</v>
      </c>
      <c r="P51" s="23">
        <v>0</v>
      </c>
      <c r="Q51" s="23">
        <v>71.7</v>
      </c>
      <c r="R51" s="23">
        <v>47.125</v>
      </c>
      <c r="S51" s="23">
        <v>0</v>
      </c>
      <c r="T51" s="23">
        <v>12.7</v>
      </c>
      <c r="U51" s="23">
        <v>15.8</v>
      </c>
      <c r="V51" s="23">
        <v>0</v>
      </c>
      <c r="W51" s="23">
        <v>86.1</v>
      </c>
      <c r="X51" s="23">
        <v>80.875</v>
      </c>
      <c r="Y51" s="17">
        <v>1992</v>
      </c>
      <c r="Z51" s="23">
        <v>0</v>
      </c>
      <c r="AA51" s="23">
        <v>242.4</v>
      </c>
      <c r="AB51" s="23">
        <v>235.85</v>
      </c>
      <c r="AC51" s="23">
        <v>0</v>
      </c>
      <c r="AD51" s="23">
        <v>138.9</v>
      </c>
      <c r="AE51" s="23">
        <v>146.15</v>
      </c>
      <c r="AF51" s="23">
        <v>0</v>
      </c>
      <c r="AG51" s="23">
        <v>338</v>
      </c>
      <c r="AH51" s="23">
        <v>345.42500000000001</v>
      </c>
      <c r="AI51" s="20">
        <f t="shared" si="32"/>
        <v>5.524809315723464E-2</v>
      </c>
      <c r="AJ51" s="20">
        <f>I51/AR51</f>
        <v>2.9728426499448421E-3</v>
      </c>
      <c r="AK51" s="20">
        <f t="shared" si="33"/>
        <v>0.18000999428158659</v>
      </c>
      <c r="AL51" s="20">
        <f t="shared" si="34"/>
        <v>4.1204473493720792E-2</v>
      </c>
      <c r="AM51" s="20">
        <f t="shared" si="35"/>
        <v>1.3814974667390739E-2</v>
      </c>
      <c r="AN51" s="20">
        <f t="shared" si="36"/>
        <v>7.0714308621849742E-2</v>
      </c>
      <c r="AO51" s="20">
        <f t="shared" si="37"/>
        <v>0.20621909970279148</v>
      </c>
      <c r="AP51" s="20">
        <f t="shared" si="38"/>
        <v>0.12778851567336433</v>
      </c>
      <c r="AQ51" s="20">
        <f t="shared" si="39"/>
        <v>0.3020276977521168</v>
      </c>
      <c r="AR51" s="21">
        <f>E51+I51+O51+R51+U51+X51+AB51+AE51+AH51</f>
        <v>1143.6864981949459</v>
      </c>
      <c r="AS51" s="21">
        <f>'Table 1'!C58/1000</f>
        <v>1190.7</v>
      </c>
    </row>
    <row r="52" spans="1:45" ht="15.75" thickBot="1" x14ac:dyDescent="0.3">
      <c r="A52" s="18">
        <v>1993</v>
      </c>
      <c r="B52" s="23">
        <v>0</v>
      </c>
      <c r="C52" s="23">
        <v>0</v>
      </c>
      <c r="D52" s="23">
        <v>130.80000000000001</v>
      </c>
      <c r="E52" s="23">
        <v>60.595517448856796</v>
      </c>
      <c r="F52" s="23">
        <v>0</v>
      </c>
      <c r="G52" s="23">
        <v>0</v>
      </c>
      <c r="H52" s="23">
        <v>0</v>
      </c>
      <c r="I52" s="23">
        <v>3.4</v>
      </c>
      <c r="J52" s="23">
        <v>3.6379426644182122</v>
      </c>
      <c r="K52" s="23">
        <v>0</v>
      </c>
      <c r="L52" s="23">
        <v>0</v>
      </c>
      <c r="M52" s="23">
        <v>0</v>
      </c>
      <c r="N52" s="23">
        <v>225.2</v>
      </c>
      <c r="O52" s="23">
        <v>207.25</v>
      </c>
      <c r="P52" s="23">
        <v>0</v>
      </c>
      <c r="Q52" s="23">
        <v>74.8</v>
      </c>
      <c r="R52" s="23">
        <v>44.674999999999997</v>
      </c>
      <c r="S52" s="23">
        <v>0</v>
      </c>
      <c r="T52" s="23">
        <v>10.7</v>
      </c>
      <c r="U52" s="23">
        <v>14.2</v>
      </c>
      <c r="V52" s="23">
        <v>0</v>
      </c>
      <c r="W52" s="23">
        <v>82.2</v>
      </c>
      <c r="X52" s="23">
        <v>78.55</v>
      </c>
      <c r="Y52" s="17">
        <v>1993</v>
      </c>
      <c r="Z52" s="23">
        <v>0</v>
      </c>
      <c r="AA52" s="23">
        <v>252.1</v>
      </c>
      <c r="AB52" s="23">
        <v>239.70000000000002</v>
      </c>
      <c r="AC52" s="23">
        <v>0</v>
      </c>
      <c r="AD52" s="23">
        <v>139.5</v>
      </c>
      <c r="AE52" s="23">
        <v>146.67500000000001</v>
      </c>
      <c r="AF52" s="23">
        <v>0</v>
      </c>
      <c r="AG52" s="23">
        <v>347.1</v>
      </c>
      <c r="AH52" s="23">
        <v>346.875</v>
      </c>
      <c r="AI52" s="20">
        <f t="shared" si="32"/>
        <v>5.3064566686508184E-2</v>
      </c>
      <c r="AJ52" s="20">
        <f>I52/AR52</f>
        <v>2.977440152836448E-3</v>
      </c>
      <c r="AK52" s="20">
        <f t="shared" si="33"/>
        <v>0.18149249166922171</v>
      </c>
      <c r="AL52" s="20">
        <f t="shared" si="34"/>
        <v>3.9122687890578912E-2</v>
      </c>
      <c r="AM52" s="20">
        <f t="shared" si="35"/>
        <v>1.2435191226552223E-2</v>
      </c>
      <c r="AN52" s="20">
        <f t="shared" si="36"/>
        <v>6.8787624707442055E-2</v>
      </c>
      <c r="AO52" s="20">
        <f t="shared" si="37"/>
        <v>0.2099095307749696</v>
      </c>
      <c r="AP52" s="20">
        <f t="shared" si="38"/>
        <v>0.12844589247567237</v>
      </c>
      <c r="AQ52" s="20">
        <f t="shared" si="39"/>
        <v>0.30376457441621851</v>
      </c>
      <c r="AR52" s="21">
        <f>E52+I52+O52+R52+U52+X52+AB52+AE52+AH52</f>
        <v>1141.9205174488568</v>
      </c>
      <c r="AS52" s="21">
        <f>'Table 1'!C59/1000</f>
        <v>1193.7</v>
      </c>
    </row>
    <row r="53" spans="1:45" ht="15.75" thickBot="1" x14ac:dyDescent="0.3">
      <c r="A53" s="18">
        <v>1994</v>
      </c>
      <c r="B53" s="23">
        <v>0</v>
      </c>
      <c r="C53" s="23">
        <v>0</v>
      </c>
      <c r="D53" s="23">
        <v>133.80000000000001</v>
      </c>
      <c r="E53" s="23">
        <v>58.673176895306852</v>
      </c>
      <c r="F53" s="23">
        <v>0</v>
      </c>
      <c r="G53" s="23">
        <v>0</v>
      </c>
      <c r="H53" s="23">
        <v>0</v>
      </c>
      <c r="I53" s="23">
        <v>3.9</v>
      </c>
      <c r="J53" s="23">
        <v>3.568393760539629</v>
      </c>
      <c r="K53" s="23">
        <v>0</v>
      </c>
      <c r="L53" s="23">
        <v>0</v>
      </c>
      <c r="M53" s="23">
        <v>0</v>
      </c>
      <c r="N53" s="23">
        <v>244.3</v>
      </c>
      <c r="O53" s="23">
        <v>216.1</v>
      </c>
      <c r="P53" s="23">
        <v>0</v>
      </c>
      <c r="Q53" s="23">
        <v>78</v>
      </c>
      <c r="R53" s="23">
        <v>46.875</v>
      </c>
      <c r="S53" s="23">
        <v>0</v>
      </c>
      <c r="T53" s="23">
        <v>10.199999999999999</v>
      </c>
      <c r="U53" s="23">
        <v>13.875</v>
      </c>
      <c r="V53" s="23">
        <v>0</v>
      </c>
      <c r="W53" s="23">
        <v>83</v>
      </c>
      <c r="X53" s="23">
        <v>77.95</v>
      </c>
      <c r="Y53" s="17">
        <v>1994</v>
      </c>
      <c r="Z53" s="23">
        <v>0</v>
      </c>
      <c r="AA53" s="23">
        <v>256.8</v>
      </c>
      <c r="AB53" s="23">
        <v>250.95</v>
      </c>
      <c r="AC53" s="23">
        <v>0</v>
      </c>
      <c r="AD53" s="23">
        <v>135.5</v>
      </c>
      <c r="AE53" s="23">
        <v>147.92500000000001</v>
      </c>
      <c r="AF53" s="23">
        <v>0</v>
      </c>
      <c r="AG53" s="23">
        <v>356</v>
      </c>
      <c r="AH53" s="23">
        <v>360.85</v>
      </c>
      <c r="AI53" s="20">
        <f t="shared" si="32"/>
        <v>4.9845610202253622E-2</v>
      </c>
      <c r="AJ53" s="20">
        <f>I53/AR53</f>
        <v>3.3132325548974766E-3</v>
      </c>
      <c r="AK53" s="20">
        <f t="shared" si="33"/>
        <v>0.18358706541367811</v>
      </c>
      <c r="AL53" s="20">
        <f t="shared" si="34"/>
        <v>3.9822506669440823E-2</v>
      </c>
      <c r="AM53" s="20">
        <f t="shared" si="35"/>
        <v>1.1787461974154484E-2</v>
      </c>
      <c r="AN53" s="20">
        <f t="shared" si="36"/>
        <v>6.622217375750214E-2</v>
      </c>
      <c r="AO53" s="20">
        <f t="shared" si="37"/>
        <v>0.2131937717055184</v>
      </c>
      <c r="AP53" s="20">
        <f t="shared" si="38"/>
        <v>0.1256692117136434</v>
      </c>
      <c r="AQ53" s="20">
        <f t="shared" si="39"/>
        <v>0.30655896600891142</v>
      </c>
      <c r="AR53" s="21">
        <f>E53+I53+O53+R53+U53+X53+AB53+AE53+AH53</f>
        <v>1177.098176895307</v>
      </c>
      <c r="AS53" s="21">
        <f>'Table 1'!C60/1000</f>
        <v>1224</v>
      </c>
    </row>
    <row r="54" spans="1:45" ht="15.75" thickBot="1" x14ac:dyDescent="0.3">
      <c r="A54" s="18">
        <v>1995</v>
      </c>
      <c r="B54" s="23">
        <v>0</v>
      </c>
      <c r="C54" s="23">
        <v>0</v>
      </c>
      <c r="D54" s="23">
        <v>0</v>
      </c>
      <c r="E54" s="23">
        <v>64.356618531889282</v>
      </c>
      <c r="F54" s="23">
        <v>0</v>
      </c>
      <c r="G54" s="23">
        <v>0</v>
      </c>
      <c r="H54" s="23">
        <v>0</v>
      </c>
      <c r="I54" s="23">
        <v>0</v>
      </c>
      <c r="J54" s="23">
        <v>3.6272428330522763</v>
      </c>
      <c r="K54" s="23">
        <v>0</v>
      </c>
      <c r="L54" s="23">
        <v>0</v>
      </c>
      <c r="M54" s="23">
        <v>0</v>
      </c>
      <c r="N54" s="23">
        <v>0</v>
      </c>
      <c r="O54" s="23">
        <v>227.5</v>
      </c>
      <c r="P54" s="23">
        <v>0</v>
      </c>
      <c r="Q54" s="23">
        <v>0</v>
      </c>
      <c r="R54" s="23">
        <v>51.7</v>
      </c>
      <c r="S54" s="23">
        <v>0</v>
      </c>
      <c r="T54" s="23">
        <v>0</v>
      </c>
      <c r="U54" s="23">
        <v>13.675000000000001</v>
      </c>
      <c r="V54" s="23">
        <v>0</v>
      </c>
      <c r="W54" s="23">
        <v>0</v>
      </c>
      <c r="X54" s="23">
        <v>80.875</v>
      </c>
      <c r="Y54" s="17">
        <v>1995</v>
      </c>
      <c r="Z54" s="23">
        <v>0</v>
      </c>
      <c r="AA54" s="23">
        <v>0</v>
      </c>
      <c r="AB54" s="23">
        <v>269.05</v>
      </c>
      <c r="AC54" s="23">
        <v>0</v>
      </c>
      <c r="AD54" s="23">
        <v>0</v>
      </c>
      <c r="AE54" s="23">
        <v>157.79999999999998</v>
      </c>
      <c r="AF54" s="23">
        <v>0</v>
      </c>
      <c r="AG54" s="23">
        <v>0</v>
      </c>
      <c r="AH54" s="23">
        <v>375.04999999999995</v>
      </c>
      <c r="AI54" s="20">
        <f t="shared" si="32"/>
        <v>5.1748847093352007E-2</v>
      </c>
      <c r="AJ54" s="20">
        <f>J54/AR54</f>
        <v>2.9166484973891125E-3</v>
      </c>
      <c r="AK54" s="20">
        <f t="shared" si="33"/>
        <v>0.18293165461923738</v>
      </c>
      <c r="AL54" s="20">
        <f t="shared" si="34"/>
        <v>4.1571721071712413E-2</v>
      </c>
      <c r="AM54" s="20">
        <f t="shared" si="35"/>
        <v>1.0996001656782731E-2</v>
      </c>
      <c r="AN54" s="20">
        <f t="shared" si="36"/>
        <v>6.5031198098157467E-2</v>
      </c>
      <c r="AO54" s="20">
        <f t="shared" si="37"/>
        <v>0.21634180956178384</v>
      </c>
      <c r="AP54" s="20">
        <f t="shared" si="38"/>
        <v>0.12688622021501386</v>
      </c>
      <c r="AQ54" s="20">
        <f t="shared" si="39"/>
        <v>0.30157589918657129</v>
      </c>
      <c r="AR54" s="21">
        <f>E54+J54+O54+R54+U54+X54+AB54+AE54+AH54</f>
        <v>1243.6338613649414</v>
      </c>
      <c r="AS54" s="21">
        <f>'Table 1'!C61/1000</f>
        <v>1289.9000000000001</v>
      </c>
    </row>
    <row r="55" spans="1:45" ht="15.75" thickBot="1" x14ac:dyDescent="0.3">
      <c r="A55" s="18">
        <v>1996</v>
      </c>
      <c r="B55" s="23">
        <v>0</v>
      </c>
      <c r="C55" s="23">
        <v>0</v>
      </c>
      <c r="D55" s="23">
        <v>0</v>
      </c>
      <c r="E55" s="23">
        <v>65.025258724428397</v>
      </c>
      <c r="F55" s="23">
        <v>0</v>
      </c>
      <c r="G55" s="23">
        <v>0</v>
      </c>
      <c r="H55" s="23">
        <v>0</v>
      </c>
      <c r="I55" s="23">
        <v>0</v>
      </c>
      <c r="J55" s="23">
        <v>4.0712858347386174</v>
      </c>
      <c r="K55" s="23">
        <v>0</v>
      </c>
      <c r="L55" s="23">
        <v>0</v>
      </c>
      <c r="M55" s="23">
        <v>0</v>
      </c>
      <c r="N55" s="23">
        <v>0</v>
      </c>
      <c r="O55" s="23">
        <v>232.92500000000001</v>
      </c>
      <c r="P55" s="23">
        <v>0</v>
      </c>
      <c r="Q55" s="23">
        <v>0</v>
      </c>
      <c r="R55" s="23">
        <v>56.625</v>
      </c>
      <c r="S55" s="23">
        <v>0</v>
      </c>
      <c r="T55" s="23">
        <v>0</v>
      </c>
      <c r="U55" s="23">
        <v>13.225</v>
      </c>
      <c r="V55" s="23">
        <v>0</v>
      </c>
      <c r="W55" s="23">
        <v>0</v>
      </c>
      <c r="X55" s="23">
        <v>85.1</v>
      </c>
      <c r="Y55" s="17">
        <v>1996</v>
      </c>
      <c r="Z55" s="23">
        <v>0</v>
      </c>
      <c r="AA55" s="23">
        <v>0</v>
      </c>
      <c r="AB55" s="23">
        <v>283.54999999999995</v>
      </c>
      <c r="AC55" s="23">
        <v>0</v>
      </c>
      <c r="AD55" s="23">
        <v>0</v>
      </c>
      <c r="AE55" s="23">
        <v>168.32499999999999</v>
      </c>
      <c r="AF55" s="23">
        <v>0</v>
      </c>
      <c r="AG55" s="23">
        <v>0</v>
      </c>
      <c r="AH55" s="23">
        <v>384.45</v>
      </c>
      <c r="AI55" s="20">
        <f t="shared" si="32"/>
        <v>5.0278692074131312E-2</v>
      </c>
      <c r="AJ55" s="20">
        <f>J55/AR55</f>
        <v>3.1479909629901284E-3</v>
      </c>
      <c r="AK55" s="20">
        <f t="shared" si="33"/>
        <v>0.18010177246657288</v>
      </c>
      <c r="AL55" s="20">
        <f t="shared" si="34"/>
        <v>4.3783461912288026E-2</v>
      </c>
      <c r="AM55" s="20">
        <f t="shared" si="35"/>
        <v>1.0225806336247402E-2</v>
      </c>
      <c r="AN55" s="20">
        <f t="shared" si="36"/>
        <v>6.580084077237458E-2</v>
      </c>
      <c r="AO55" s="20">
        <f t="shared" si="37"/>
        <v>0.21924592715636676</v>
      </c>
      <c r="AP55" s="20">
        <f t="shared" si="38"/>
        <v>0.13015189803771976</v>
      </c>
      <c r="AQ55" s="20">
        <f t="shared" si="39"/>
        <v>0.29726361028130915</v>
      </c>
      <c r="AR55" s="21">
        <f>E55+J55+O55+R55+U55+X55+AB55+AE55+AH55</f>
        <v>1293.2965445591669</v>
      </c>
      <c r="AS55" s="21">
        <f>'Table 1'!C62/1000</f>
        <v>1338.4</v>
      </c>
    </row>
    <row r="56" spans="1:45" ht="15.75" thickBot="1" x14ac:dyDescent="0.3">
      <c r="A56" s="18">
        <v>1997</v>
      </c>
      <c r="B56" s="23">
        <v>0</v>
      </c>
      <c r="C56" s="23">
        <v>0</v>
      </c>
      <c r="D56" s="23">
        <v>0</v>
      </c>
      <c r="E56" s="23">
        <v>63.855138387484949</v>
      </c>
      <c r="F56" s="23">
        <v>0</v>
      </c>
      <c r="G56" s="23">
        <v>0</v>
      </c>
      <c r="H56" s="23">
        <v>0</v>
      </c>
      <c r="I56" s="23">
        <v>0</v>
      </c>
      <c r="J56" s="23">
        <v>3.8626391231028667</v>
      </c>
      <c r="K56" s="23">
        <v>0</v>
      </c>
      <c r="L56" s="23">
        <v>0</v>
      </c>
      <c r="M56" s="23">
        <v>0</v>
      </c>
      <c r="N56" s="23">
        <v>0</v>
      </c>
      <c r="O56" s="23">
        <v>232.25</v>
      </c>
      <c r="P56" s="23">
        <v>0</v>
      </c>
      <c r="Q56" s="23">
        <v>0</v>
      </c>
      <c r="R56" s="23">
        <v>58.6</v>
      </c>
      <c r="S56" s="23">
        <v>0</v>
      </c>
      <c r="T56" s="23">
        <v>0</v>
      </c>
      <c r="U56" s="23">
        <v>13</v>
      </c>
      <c r="V56" s="23">
        <v>0</v>
      </c>
      <c r="W56" s="23">
        <v>0</v>
      </c>
      <c r="X56" s="23">
        <v>91</v>
      </c>
      <c r="Y56" s="17">
        <v>1997</v>
      </c>
      <c r="Z56" s="23">
        <v>0</v>
      </c>
      <c r="AA56" s="23">
        <v>0</v>
      </c>
      <c r="AB56" s="23">
        <v>298.8</v>
      </c>
      <c r="AC56" s="23">
        <v>0</v>
      </c>
      <c r="AD56" s="23">
        <v>0</v>
      </c>
      <c r="AE56" s="23">
        <v>176.375</v>
      </c>
      <c r="AF56" s="23">
        <v>0</v>
      </c>
      <c r="AG56" s="23">
        <v>0</v>
      </c>
      <c r="AH56" s="23">
        <v>396.34999999999997</v>
      </c>
      <c r="AI56" s="20">
        <f t="shared" si="32"/>
        <v>4.7864091211586045E-2</v>
      </c>
      <c r="AJ56" s="20">
        <f>J56/AR56</f>
        <v>2.8953302110746276E-3</v>
      </c>
      <c r="AK56" s="20">
        <f t="shared" si="33"/>
        <v>0.17408834221663175</v>
      </c>
      <c r="AL56" s="20">
        <f t="shared" si="34"/>
        <v>4.3924981071666827E-2</v>
      </c>
      <c r="AM56" s="20">
        <f t="shared" si="35"/>
        <v>9.7444497257963957E-3</v>
      </c>
      <c r="AN56" s="20">
        <f t="shared" si="36"/>
        <v>6.8211148080574768E-2</v>
      </c>
      <c r="AO56" s="20">
        <f t="shared" si="37"/>
        <v>0.22397242908215101</v>
      </c>
      <c r="AP56" s="20">
        <f t="shared" si="38"/>
        <v>0.13220594772210303</v>
      </c>
      <c r="AQ56" s="20">
        <f t="shared" si="39"/>
        <v>0.29709328067841545</v>
      </c>
      <c r="AR56" s="21">
        <f>E56+J56+O56+R56+U56+X56+AB56+AE56+AH56</f>
        <v>1334.0927775105879</v>
      </c>
      <c r="AS56" s="21">
        <f>'Table 1'!C63/1000</f>
        <v>1381.7</v>
      </c>
    </row>
    <row r="57" spans="1:45" ht="15.75" thickBot="1" x14ac:dyDescent="0.3">
      <c r="A57" s="18">
        <v>1998</v>
      </c>
      <c r="B57" s="23">
        <v>0</v>
      </c>
      <c r="C57" s="23">
        <v>0</v>
      </c>
      <c r="D57" s="23">
        <v>0</v>
      </c>
      <c r="E57" s="23">
        <v>65.7774789410349</v>
      </c>
      <c r="F57" s="23">
        <v>0</v>
      </c>
      <c r="G57" s="23">
        <v>0</v>
      </c>
      <c r="H57" s="23">
        <v>0</v>
      </c>
      <c r="I57" s="23">
        <v>0</v>
      </c>
      <c r="J57" s="23">
        <v>3.5148946037099495</v>
      </c>
      <c r="K57" s="23">
        <v>0</v>
      </c>
      <c r="L57" s="23">
        <v>0</v>
      </c>
      <c r="M57" s="23">
        <v>0</v>
      </c>
      <c r="N57" s="23">
        <v>0</v>
      </c>
      <c r="O57" s="23">
        <v>224.72499999999999</v>
      </c>
      <c r="P57" s="23">
        <v>0</v>
      </c>
      <c r="Q57" s="23">
        <v>0</v>
      </c>
      <c r="R57" s="23">
        <v>59.8</v>
      </c>
      <c r="S57" s="23">
        <v>0</v>
      </c>
      <c r="T57" s="23">
        <v>0</v>
      </c>
      <c r="U57" s="23">
        <v>12.05</v>
      </c>
      <c r="V57" s="23">
        <v>0</v>
      </c>
      <c r="W57" s="23">
        <v>0</v>
      </c>
      <c r="X57" s="23">
        <v>93.724999999999994</v>
      </c>
      <c r="Y57" s="17">
        <v>1998</v>
      </c>
      <c r="Z57" s="23">
        <v>0</v>
      </c>
      <c r="AA57" s="23">
        <v>0</v>
      </c>
      <c r="AB57" s="23">
        <v>313.625</v>
      </c>
      <c r="AC57" s="23">
        <v>0</v>
      </c>
      <c r="AD57" s="23">
        <v>0</v>
      </c>
      <c r="AE57" s="23">
        <v>185.05</v>
      </c>
      <c r="AF57" s="23">
        <v>0</v>
      </c>
      <c r="AG57" s="23">
        <v>0</v>
      </c>
      <c r="AH57" s="23">
        <v>409.45000000000005</v>
      </c>
      <c r="AI57" s="20">
        <f t="shared" si="32"/>
        <v>4.809288835057924E-2</v>
      </c>
      <c r="AJ57" s="20">
        <f>J57/AR57</f>
        <v>2.5698983369643945E-3</v>
      </c>
      <c r="AK57" s="20">
        <f t="shared" si="33"/>
        <v>0.16430660628195062</v>
      </c>
      <c r="AL57" s="20">
        <f t="shared" si="34"/>
        <v>4.3722483282503714E-2</v>
      </c>
      <c r="AM57" s="20">
        <f t="shared" si="35"/>
        <v>8.8102997249861169E-3</v>
      </c>
      <c r="AN57" s="20">
        <f t="shared" si="36"/>
        <v>6.8526584375462551E-2</v>
      </c>
      <c r="AO57" s="20">
        <f t="shared" si="37"/>
        <v>0.22930541504139176</v>
      </c>
      <c r="AP57" s="20">
        <f t="shared" si="38"/>
        <v>0.13529842025798181</v>
      </c>
      <c r="AQ57" s="20">
        <f t="shared" si="39"/>
        <v>0.29936740434817971</v>
      </c>
      <c r="AR57" s="21">
        <f>E57+J57+O57+R57+U57+X57+AB57+AE57+AH57</f>
        <v>1367.717373544745</v>
      </c>
      <c r="AS57" s="21">
        <f>'Table 1'!C64/1000</f>
        <v>1401.6</v>
      </c>
    </row>
    <row r="58" spans="1:45" ht="15.75" thickBot="1" x14ac:dyDescent="0.3">
      <c r="A58" s="18">
        <v>1999</v>
      </c>
      <c r="B58" s="23">
        <v>0</v>
      </c>
      <c r="C58" s="23">
        <v>0</v>
      </c>
      <c r="D58" s="23">
        <v>0</v>
      </c>
      <c r="E58" s="23">
        <v>65.693898916967512</v>
      </c>
      <c r="F58" s="23">
        <v>0</v>
      </c>
      <c r="G58" s="23">
        <v>0</v>
      </c>
      <c r="H58" s="23">
        <v>0</v>
      </c>
      <c r="I58" s="23">
        <v>0</v>
      </c>
      <c r="J58" s="23">
        <v>3.2313490725126472</v>
      </c>
      <c r="K58" s="23">
        <v>0</v>
      </c>
      <c r="L58" s="23">
        <v>0</v>
      </c>
      <c r="M58" s="23">
        <v>0</v>
      </c>
      <c r="N58" s="23">
        <v>0</v>
      </c>
      <c r="O58" s="23">
        <v>217.67500000000001</v>
      </c>
      <c r="P58" s="23">
        <v>0</v>
      </c>
      <c r="Q58" s="23">
        <v>0</v>
      </c>
      <c r="R58" s="23">
        <v>62.2</v>
      </c>
      <c r="S58" s="23">
        <v>0</v>
      </c>
      <c r="T58" s="23">
        <v>0</v>
      </c>
      <c r="U58" s="23">
        <v>11.1</v>
      </c>
      <c r="V58" s="23">
        <v>0</v>
      </c>
      <c r="W58" s="23">
        <v>0</v>
      </c>
      <c r="X58" s="23">
        <v>95.175000000000011</v>
      </c>
      <c r="Y58" s="17">
        <v>1999</v>
      </c>
      <c r="Z58" s="23">
        <v>0</v>
      </c>
      <c r="AA58" s="23">
        <v>0</v>
      </c>
      <c r="AB58" s="23">
        <v>319.17500000000001</v>
      </c>
      <c r="AC58" s="23">
        <v>0</v>
      </c>
      <c r="AD58" s="23">
        <v>0</v>
      </c>
      <c r="AE58" s="23">
        <v>187.7</v>
      </c>
      <c r="AF58" s="23">
        <v>0</v>
      </c>
      <c r="AG58" s="23">
        <v>0</v>
      </c>
      <c r="AH58" s="23">
        <v>423.17500000000001</v>
      </c>
      <c r="AI58" s="20">
        <f t="shared" si="32"/>
        <v>4.7428128981348586E-2</v>
      </c>
      <c r="AJ58" s="20">
        <f>J58/AR58</f>
        <v>2.3328930558467365E-3</v>
      </c>
      <c r="AK58" s="20">
        <f t="shared" si="33"/>
        <v>0.1571518534630402</v>
      </c>
      <c r="AL58" s="20">
        <f t="shared" si="34"/>
        <v>4.4905686392103371E-2</v>
      </c>
      <c r="AM58" s="20">
        <f t="shared" si="35"/>
        <v>8.0137157387837193E-3</v>
      </c>
      <c r="AN58" s="20">
        <f t="shared" si="36"/>
        <v>6.8712197787273929E-2</v>
      </c>
      <c r="AO58" s="20">
        <f t="shared" si="37"/>
        <v>0.23043042530867511</v>
      </c>
      <c r="AP58" s="20">
        <f t="shared" si="38"/>
        <v>0.13551121118645984</v>
      </c>
      <c r="AQ58" s="20">
        <f t="shared" si="39"/>
        <v>0.30551388808646851</v>
      </c>
      <c r="AR58" s="21">
        <f>E58+J58+O58+R58+U58+X58+AB58+AE58+AH58</f>
        <v>1385.1252479894802</v>
      </c>
      <c r="AS58" s="21">
        <f>'Table 1'!C65/1000</f>
        <v>1381.8</v>
      </c>
    </row>
    <row r="59" spans="1:45" ht="15.75" thickBot="1" x14ac:dyDescent="0.3">
      <c r="A59" s="18">
        <v>2000</v>
      </c>
      <c r="B59" s="23">
        <v>0</v>
      </c>
      <c r="C59" s="23">
        <v>0</v>
      </c>
      <c r="D59" s="23">
        <v>0</v>
      </c>
      <c r="E59" s="23">
        <v>69.454999999999998</v>
      </c>
      <c r="F59" s="23">
        <v>69.454999999999998</v>
      </c>
      <c r="G59" s="23">
        <v>0</v>
      </c>
      <c r="H59" s="23">
        <v>0</v>
      </c>
      <c r="I59" s="23">
        <v>0</v>
      </c>
      <c r="J59" s="23">
        <v>3.1724999999999999</v>
      </c>
      <c r="K59" s="23">
        <v>3.1724999999999999</v>
      </c>
      <c r="L59" s="23">
        <v>0</v>
      </c>
      <c r="M59" s="23">
        <v>0</v>
      </c>
      <c r="N59" s="23">
        <v>0</v>
      </c>
      <c r="O59" s="23">
        <v>214.67500000000001</v>
      </c>
      <c r="P59" s="23">
        <v>0</v>
      </c>
      <c r="Q59" s="23">
        <v>0</v>
      </c>
      <c r="R59" s="23">
        <v>66.325000000000003</v>
      </c>
      <c r="S59" s="23">
        <v>0</v>
      </c>
      <c r="T59" s="23">
        <v>0</v>
      </c>
      <c r="U59" s="23">
        <v>9.4250000000000007</v>
      </c>
      <c r="V59" s="23">
        <v>0</v>
      </c>
      <c r="W59" s="23">
        <v>0</v>
      </c>
      <c r="X59" s="23">
        <v>97.75</v>
      </c>
      <c r="Y59" s="17">
        <v>2000</v>
      </c>
      <c r="Z59" s="23">
        <v>0</v>
      </c>
      <c r="AA59" s="23">
        <v>0</v>
      </c>
      <c r="AB59" s="23">
        <v>318.625</v>
      </c>
      <c r="AC59" s="23">
        <v>0</v>
      </c>
      <c r="AD59" s="23">
        <v>0</v>
      </c>
      <c r="AE59" s="23">
        <v>192.60000000000002</v>
      </c>
      <c r="AF59" s="23">
        <v>0</v>
      </c>
      <c r="AG59" s="23">
        <v>0</v>
      </c>
      <c r="AH59" s="23">
        <v>433.29999999999995</v>
      </c>
      <c r="AI59" s="20">
        <f>F59/AR59</f>
        <v>4.9422643476342704E-2</v>
      </c>
      <c r="AJ59" s="20">
        <f>K59/AR59</f>
        <v>2.2574809074753037E-3</v>
      </c>
      <c r="AK59" s="20">
        <f t="shared" si="33"/>
        <v>0.15275798701726112</v>
      </c>
      <c r="AL59" s="20">
        <f t="shared" si="34"/>
        <v>4.719540462988165E-2</v>
      </c>
      <c r="AM59" s="20">
        <f t="shared" si="35"/>
        <v>6.7066217661007855E-3</v>
      </c>
      <c r="AN59" s="20">
        <f t="shared" si="36"/>
        <v>6.9556740332769415E-2</v>
      </c>
      <c r="AO59" s="20">
        <f t="shared" si="37"/>
        <v>0.22672651036857958</v>
      </c>
      <c r="AP59" s="20">
        <f t="shared" si="38"/>
        <v>0.13704990473750783</v>
      </c>
      <c r="AQ59" s="20">
        <f t="shared" si="39"/>
        <v>0.30832670676408169</v>
      </c>
      <c r="AR59" s="21">
        <f>F59+K59+O59+R59+U59+X59+AB59+AE59+AH59</f>
        <v>1405.3274999999999</v>
      </c>
      <c r="AS59" s="21">
        <v>1403.3</v>
      </c>
    </row>
    <row r="60" spans="1:45" ht="15.75" thickBot="1" x14ac:dyDescent="0.3">
      <c r="A60" s="18">
        <v>2001</v>
      </c>
      <c r="B60" s="23">
        <v>0</v>
      </c>
      <c r="C60" s="23">
        <v>0</v>
      </c>
      <c r="D60" s="23">
        <v>0</v>
      </c>
      <c r="E60" s="23">
        <v>0</v>
      </c>
      <c r="F60" s="23">
        <v>72.157499999999999</v>
      </c>
      <c r="G60" s="23">
        <v>0</v>
      </c>
      <c r="H60" s="23">
        <v>0</v>
      </c>
      <c r="I60" s="23">
        <v>0</v>
      </c>
      <c r="J60" s="23">
        <v>0</v>
      </c>
      <c r="K60" s="23">
        <v>3.1225000000000001</v>
      </c>
      <c r="L60" s="23">
        <v>0</v>
      </c>
      <c r="M60" s="23">
        <v>0</v>
      </c>
      <c r="N60" s="23">
        <v>0</v>
      </c>
      <c r="O60" s="23">
        <v>214</v>
      </c>
      <c r="P60" s="23">
        <v>0</v>
      </c>
      <c r="Q60" s="23">
        <v>0</v>
      </c>
      <c r="R60" s="23">
        <v>69.125</v>
      </c>
      <c r="S60" s="23">
        <v>0</v>
      </c>
      <c r="T60" s="23">
        <v>0</v>
      </c>
      <c r="U60" s="23">
        <v>9.375</v>
      </c>
      <c r="V60" s="23">
        <v>0</v>
      </c>
      <c r="W60" s="23">
        <v>0</v>
      </c>
      <c r="X60" s="23">
        <v>102.6</v>
      </c>
      <c r="Y60" s="17">
        <v>2001</v>
      </c>
      <c r="Z60" s="23">
        <v>0</v>
      </c>
      <c r="AA60" s="23">
        <v>0</v>
      </c>
      <c r="AB60" s="23">
        <v>329.47500000000002</v>
      </c>
      <c r="AC60" s="23">
        <v>0</v>
      </c>
      <c r="AD60" s="23">
        <v>0</v>
      </c>
      <c r="AE60" s="23">
        <v>207.42500000000001</v>
      </c>
      <c r="AF60" s="23">
        <v>0</v>
      </c>
      <c r="AG60" s="23">
        <v>0</v>
      </c>
      <c r="AH60" s="23">
        <v>443.70000000000005</v>
      </c>
      <c r="AI60" s="20">
        <f t="shared" ref="AI60:AI80" si="40">F60/AR60</f>
        <v>4.9730182359508747E-2</v>
      </c>
      <c r="AJ60" s="20">
        <f t="shared" ref="AJ60:AJ82" si="41">K60/AR60</f>
        <v>2.151993824863196E-3</v>
      </c>
      <c r="AK60" s="20">
        <f t="shared" si="33"/>
        <v>0.14748652634770981</v>
      </c>
      <c r="AL60" s="20">
        <f t="shared" si="34"/>
        <v>4.7640215578436645E-2</v>
      </c>
      <c r="AM60" s="20">
        <f t="shared" si="35"/>
        <v>6.4611503949055116E-3</v>
      </c>
      <c r="AN60" s="20">
        <f t="shared" si="36"/>
        <v>7.0710829921845922E-2</v>
      </c>
      <c r="AO60" s="20">
        <f t="shared" si="37"/>
        <v>0.22707066947855933</v>
      </c>
      <c r="AP60" s="20">
        <f t="shared" si="38"/>
        <v>0.14295510620408278</v>
      </c>
      <c r="AQ60" s="20">
        <f t="shared" si="39"/>
        <v>0.30579332589008812</v>
      </c>
      <c r="AR60" s="21">
        <f t="shared" ref="AR60:AR82" si="42">F60+K60+O60+R60+U60+X60+AB60+AE60+AH60</f>
        <v>1450.98</v>
      </c>
      <c r="AS60" s="21">
        <f>'Table 1'!C67/1000</f>
        <v>1435.1</v>
      </c>
    </row>
    <row r="61" spans="1:45" ht="15.75" thickBot="1" x14ac:dyDescent="0.3">
      <c r="A61" s="18">
        <v>2002</v>
      </c>
      <c r="B61" s="23">
        <v>0</v>
      </c>
      <c r="C61" s="23">
        <v>0</v>
      </c>
      <c r="D61" s="23">
        <v>0</v>
      </c>
      <c r="E61" s="23">
        <v>0</v>
      </c>
      <c r="F61" s="23">
        <v>79.254999999999995</v>
      </c>
      <c r="G61" s="23">
        <v>0</v>
      </c>
      <c r="H61" s="23">
        <v>0</v>
      </c>
      <c r="I61" s="23">
        <v>0</v>
      </c>
      <c r="J61" s="23">
        <v>0</v>
      </c>
      <c r="K61" s="23">
        <v>3.2749999999999999</v>
      </c>
      <c r="L61" s="23">
        <v>0</v>
      </c>
      <c r="M61" s="23">
        <v>0</v>
      </c>
      <c r="N61" s="23">
        <v>0</v>
      </c>
      <c r="O61" s="23">
        <v>220.82499999999999</v>
      </c>
      <c r="P61" s="23">
        <v>0</v>
      </c>
      <c r="Q61" s="23">
        <v>0</v>
      </c>
      <c r="R61" s="23">
        <v>70.325000000000003</v>
      </c>
      <c r="S61" s="23">
        <v>0</v>
      </c>
      <c r="T61" s="23">
        <v>0</v>
      </c>
      <c r="U61" s="23">
        <v>9.4749999999999996</v>
      </c>
      <c r="V61" s="23">
        <v>0</v>
      </c>
      <c r="W61" s="23">
        <v>0</v>
      </c>
      <c r="X61" s="23">
        <v>110.14999999999999</v>
      </c>
      <c r="Y61" s="17">
        <v>2002</v>
      </c>
      <c r="Z61" s="23">
        <v>0</v>
      </c>
      <c r="AA61" s="23">
        <v>0</v>
      </c>
      <c r="AB61" s="23">
        <v>336.82500000000005</v>
      </c>
      <c r="AC61" s="23">
        <v>0</v>
      </c>
      <c r="AD61" s="23">
        <v>0</v>
      </c>
      <c r="AE61" s="23">
        <v>209.9</v>
      </c>
      <c r="AF61" s="23">
        <v>0</v>
      </c>
      <c r="AG61" s="23">
        <v>0</v>
      </c>
      <c r="AH61" s="23">
        <v>451.6</v>
      </c>
      <c r="AI61" s="20">
        <f t="shared" si="40"/>
        <v>5.3133149641667161E-2</v>
      </c>
      <c r="AJ61" s="20">
        <f t="shared" si="41"/>
        <v>2.1955846959366599E-3</v>
      </c>
      <c r="AK61" s="20">
        <f t="shared" si="33"/>
        <v>0.14804274518479782</v>
      </c>
      <c r="AL61" s="20">
        <f t="shared" si="34"/>
        <v>4.7146410302823086E-2</v>
      </c>
      <c r="AM61" s="20">
        <f t="shared" si="35"/>
        <v>6.3521114485495722E-3</v>
      </c>
      <c r="AN61" s="20">
        <f t="shared" si="36"/>
        <v>7.3845390612953601E-2</v>
      </c>
      <c r="AO61" s="20">
        <f t="shared" si="37"/>
        <v>0.22581001991110397</v>
      </c>
      <c r="AP61" s="20">
        <f t="shared" si="38"/>
        <v>0.14071854280216944</v>
      </c>
      <c r="AQ61" s="20">
        <f t="shared" si="39"/>
        <v>0.30275604539999867</v>
      </c>
      <c r="AR61" s="21">
        <f t="shared" si="42"/>
        <v>1491.63</v>
      </c>
      <c r="AS61" s="21">
        <f>'Table 1'!C68/1000</f>
        <v>1496.2</v>
      </c>
    </row>
    <row r="62" spans="1:45" ht="15.75" thickBot="1" x14ac:dyDescent="0.3">
      <c r="A62" s="18">
        <v>2003</v>
      </c>
      <c r="B62" s="23">
        <v>0</v>
      </c>
      <c r="C62" s="23">
        <v>0</v>
      </c>
      <c r="D62" s="23">
        <v>0</v>
      </c>
      <c r="E62" s="23">
        <v>0</v>
      </c>
      <c r="F62" s="23">
        <v>81.112499999999997</v>
      </c>
      <c r="G62" s="23">
        <v>0</v>
      </c>
      <c r="H62" s="23">
        <v>0</v>
      </c>
      <c r="I62" s="23">
        <v>0</v>
      </c>
      <c r="J62" s="23">
        <v>0</v>
      </c>
      <c r="K62" s="23">
        <v>3.5024999999999999</v>
      </c>
      <c r="L62" s="23">
        <v>0</v>
      </c>
      <c r="M62" s="23">
        <v>0</v>
      </c>
      <c r="N62" s="23">
        <v>0</v>
      </c>
      <c r="O62" s="23">
        <v>225.1</v>
      </c>
      <c r="P62" s="23">
        <v>0</v>
      </c>
      <c r="Q62" s="23">
        <v>0</v>
      </c>
      <c r="R62" s="23">
        <v>76.400000000000006</v>
      </c>
      <c r="S62" s="23">
        <v>0</v>
      </c>
      <c r="T62" s="23">
        <v>0</v>
      </c>
      <c r="U62" s="23">
        <v>9.1999999999999993</v>
      </c>
      <c r="V62" s="23">
        <v>0</v>
      </c>
      <c r="W62" s="23">
        <v>0</v>
      </c>
      <c r="X62" s="23">
        <v>108.75</v>
      </c>
      <c r="Y62" s="17">
        <v>2003</v>
      </c>
      <c r="Z62" s="23">
        <v>0</v>
      </c>
      <c r="AA62" s="23">
        <v>0</v>
      </c>
      <c r="AB62" s="23">
        <v>350.6</v>
      </c>
      <c r="AC62" s="23">
        <v>0</v>
      </c>
      <c r="AD62" s="23">
        <v>0</v>
      </c>
      <c r="AE62" s="23">
        <v>217.77500000000001</v>
      </c>
      <c r="AF62" s="23">
        <v>0</v>
      </c>
      <c r="AG62" s="23">
        <v>0</v>
      </c>
      <c r="AH62" s="23">
        <v>466.02499999999998</v>
      </c>
      <c r="AI62" s="20">
        <f t="shared" si="40"/>
        <v>5.2723006373235654E-2</v>
      </c>
      <c r="AJ62" s="20">
        <f t="shared" si="41"/>
        <v>2.276619877605275E-3</v>
      </c>
      <c r="AK62" s="20">
        <f t="shared" si="33"/>
        <v>0.1463146707919907</v>
      </c>
      <c r="AL62" s="20">
        <f t="shared" si="34"/>
        <v>4.9659888265251403E-2</v>
      </c>
      <c r="AM62" s="20">
        <f t="shared" si="35"/>
        <v>5.9799865450302723E-3</v>
      </c>
      <c r="AN62" s="20">
        <f t="shared" si="36"/>
        <v>7.068734095348285E-2</v>
      </c>
      <c r="AO62" s="20">
        <f t="shared" si="37"/>
        <v>0.22788948724865368</v>
      </c>
      <c r="AP62" s="20">
        <f t="shared" si="38"/>
        <v>0.14155343150477911</v>
      </c>
      <c r="AQ62" s="20">
        <f t="shared" si="39"/>
        <v>0.30291556843997097</v>
      </c>
      <c r="AR62" s="21">
        <f t="shared" si="42"/>
        <v>1538.4650000000001</v>
      </c>
      <c r="AS62" s="21">
        <f>'Table 1'!C69/1000</f>
        <v>1543.1</v>
      </c>
    </row>
    <row r="63" spans="1:45" ht="15.75" thickBot="1" x14ac:dyDescent="0.3">
      <c r="A63" s="18">
        <v>2004</v>
      </c>
      <c r="B63" s="23">
        <v>0</v>
      </c>
      <c r="C63" s="23">
        <v>0</v>
      </c>
      <c r="D63" s="23">
        <v>0</v>
      </c>
      <c r="E63" s="23">
        <v>0</v>
      </c>
      <c r="F63" s="23">
        <v>82.967500000000001</v>
      </c>
      <c r="G63" s="23">
        <v>0</v>
      </c>
      <c r="H63" s="23">
        <v>0</v>
      </c>
      <c r="I63" s="23">
        <v>0</v>
      </c>
      <c r="J63" s="23">
        <v>0</v>
      </c>
      <c r="K63" s="23">
        <v>3.6025</v>
      </c>
      <c r="L63" s="23">
        <v>0</v>
      </c>
      <c r="M63" s="23">
        <v>0</v>
      </c>
      <c r="N63" s="23">
        <v>0</v>
      </c>
      <c r="O63" s="23">
        <v>225.82499999999999</v>
      </c>
      <c r="P63" s="23">
        <v>0</v>
      </c>
      <c r="Q63" s="23">
        <v>0</v>
      </c>
      <c r="R63" s="23">
        <v>79.599999999999994</v>
      </c>
      <c r="S63" s="23">
        <v>0</v>
      </c>
      <c r="T63" s="23">
        <v>0</v>
      </c>
      <c r="U63" s="23">
        <v>9.1750000000000007</v>
      </c>
      <c r="V63" s="23">
        <v>0</v>
      </c>
      <c r="W63" s="23">
        <v>0</v>
      </c>
      <c r="X63" s="23">
        <v>109.9</v>
      </c>
      <c r="Y63" s="17">
        <v>2004</v>
      </c>
      <c r="Z63" s="23">
        <v>0</v>
      </c>
      <c r="AA63" s="23">
        <v>0</v>
      </c>
      <c r="AB63" s="23">
        <v>353.07499999999999</v>
      </c>
      <c r="AC63" s="23">
        <v>0</v>
      </c>
      <c r="AD63" s="23">
        <v>0</v>
      </c>
      <c r="AE63" s="23">
        <v>226.82499999999999</v>
      </c>
      <c r="AF63" s="23">
        <v>0</v>
      </c>
      <c r="AG63" s="23">
        <v>0</v>
      </c>
      <c r="AH63" s="23">
        <v>483.35</v>
      </c>
      <c r="AI63" s="20">
        <f t="shared" si="40"/>
        <v>5.2700531022917829E-2</v>
      </c>
      <c r="AJ63" s="20">
        <f t="shared" si="41"/>
        <v>2.2882895472330911E-3</v>
      </c>
      <c r="AK63" s="20">
        <f t="shared" si="33"/>
        <v>0.14344288327658924</v>
      </c>
      <c r="AL63" s="20">
        <f t="shared" si="34"/>
        <v>5.056151227196503E-2</v>
      </c>
      <c r="AM63" s="20">
        <f t="shared" si="35"/>
        <v>5.8279130037095376E-3</v>
      </c>
      <c r="AN63" s="20">
        <f t="shared" si="36"/>
        <v>6.9807917068956754E-2</v>
      </c>
      <c r="AO63" s="20">
        <f t="shared" si="37"/>
        <v>0.22427143147517656</v>
      </c>
      <c r="AP63" s="20">
        <f t="shared" si="38"/>
        <v>0.14407807815437773</v>
      </c>
      <c r="AQ63" s="20">
        <f t="shared" si="39"/>
        <v>0.30702144417907412</v>
      </c>
      <c r="AR63" s="21">
        <f t="shared" si="42"/>
        <v>1574.3200000000002</v>
      </c>
      <c r="AS63" s="21">
        <f>'Table 1'!C70/1000</f>
        <v>1591.3</v>
      </c>
    </row>
    <row r="64" spans="1:45" ht="15.75" thickBot="1" x14ac:dyDescent="0.3">
      <c r="A64" s="18">
        <v>2005</v>
      </c>
      <c r="B64" s="23">
        <v>0</v>
      </c>
      <c r="C64" s="23">
        <v>0</v>
      </c>
      <c r="D64" s="23">
        <v>0</v>
      </c>
      <c r="E64" s="23">
        <v>0</v>
      </c>
      <c r="F64" s="23">
        <v>83.367500000000007</v>
      </c>
      <c r="G64" s="23">
        <v>0</v>
      </c>
      <c r="H64" s="23">
        <v>0</v>
      </c>
      <c r="I64" s="23">
        <v>0</v>
      </c>
      <c r="J64" s="23">
        <v>0</v>
      </c>
      <c r="K64" s="23">
        <v>3.9024999999999999</v>
      </c>
      <c r="L64" s="23">
        <v>0</v>
      </c>
      <c r="M64" s="23">
        <v>0</v>
      </c>
      <c r="N64" s="23">
        <v>0</v>
      </c>
      <c r="O64" s="23">
        <v>227.82499999999999</v>
      </c>
      <c r="P64" s="23">
        <v>0</v>
      </c>
      <c r="Q64" s="23">
        <v>0</v>
      </c>
      <c r="R64" s="23">
        <v>91.575000000000003</v>
      </c>
      <c r="S64" s="23">
        <v>0</v>
      </c>
      <c r="T64" s="23">
        <v>0</v>
      </c>
      <c r="U64" s="23">
        <v>9.125</v>
      </c>
      <c r="V64" s="23">
        <v>0</v>
      </c>
      <c r="W64" s="23">
        <v>0</v>
      </c>
      <c r="X64" s="23">
        <v>109</v>
      </c>
      <c r="Y64" s="17">
        <v>2005</v>
      </c>
      <c r="Z64" s="23">
        <v>0</v>
      </c>
      <c r="AA64" s="23">
        <v>0</v>
      </c>
      <c r="AB64" s="23">
        <v>364.1</v>
      </c>
      <c r="AC64" s="23">
        <v>0</v>
      </c>
      <c r="AD64" s="23">
        <v>0</v>
      </c>
      <c r="AE64" s="23">
        <v>238.7</v>
      </c>
      <c r="AF64" s="23">
        <v>0</v>
      </c>
      <c r="AG64" s="23">
        <v>0</v>
      </c>
      <c r="AH64" s="23">
        <v>497.25</v>
      </c>
      <c r="AI64" s="20">
        <f t="shared" si="40"/>
        <v>5.1307970914148737E-2</v>
      </c>
      <c r="AJ64" s="20">
        <f t="shared" si="41"/>
        <v>2.4017675532127677E-3</v>
      </c>
      <c r="AK64" s="20">
        <f t="shared" si="33"/>
        <v>0.14021337419876972</v>
      </c>
      <c r="AL64" s="20">
        <f t="shared" si="34"/>
        <v>5.6359221956555856E-2</v>
      </c>
      <c r="AM64" s="20">
        <f t="shared" si="35"/>
        <v>5.6159202877812961E-3</v>
      </c>
      <c r="AN64" s="20">
        <f t="shared" si="36"/>
        <v>6.7083321793771092E-2</v>
      </c>
      <c r="AO64" s="20">
        <f t="shared" si="37"/>
        <v>0.22408291252396384</v>
      </c>
      <c r="AP64" s="20">
        <f t="shared" si="38"/>
        <v>0.14690632029516662</v>
      </c>
      <c r="AQ64" s="20">
        <f t="shared" si="39"/>
        <v>0.30602919047663008</v>
      </c>
      <c r="AR64" s="21">
        <f t="shared" si="42"/>
        <v>1624.845</v>
      </c>
      <c r="AS64" s="21">
        <f>'Table 1'!C71/1000</f>
        <v>1649.4</v>
      </c>
    </row>
    <row r="65" spans="1:45" ht="15.75" thickBot="1" x14ac:dyDescent="0.3">
      <c r="A65" s="18">
        <v>2006</v>
      </c>
      <c r="B65" s="23">
        <v>0</v>
      </c>
      <c r="C65" s="23">
        <v>0</v>
      </c>
      <c r="D65" s="23">
        <v>0</v>
      </c>
      <c r="E65" s="23">
        <v>0</v>
      </c>
      <c r="F65" s="23">
        <v>80.767499999999998</v>
      </c>
      <c r="G65" s="23">
        <v>0</v>
      </c>
      <c r="H65" s="23">
        <v>0</v>
      </c>
      <c r="I65" s="23">
        <v>0</v>
      </c>
      <c r="J65" s="23">
        <v>0</v>
      </c>
      <c r="K65" s="23">
        <v>4.2549999999999999</v>
      </c>
      <c r="L65" s="23">
        <v>0</v>
      </c>
      <c r="M65" s="23">
        <v>0</v>
      </c>
      <c r="N65" s="23">
        <v>0</v>
      </c>
      <c r="O65" s="23">
        <v>223.5</v>
      </c>
      <c r="P65" s="23">
        <v>0</v>
      </c>
      <c r="Q65" s="23">
        <v>0</v>
      </c>
      <c r="R65" s="23">
        <v>98.15</v>
      </c>
      <c r="S65" s="23">
        <v>0</v>
      </c>
      <c r="T65" s="23">
        <v>0</v>
      </c>
      <c r="U65" s="23">
        <v>9.2249999999999996</v>
      </c>
      <c r="V65" s="23">
        <v>0</v>
      </c>
      <c r="W65" s="23">
        <v>0</v>
      </c>
      <c r="X65" s="23">
        <v>105.65</v>
      </c>
      <c r="Y65" s="17">
        <v>2006</v>
      </c>
      <c r="Z65" s="23">
        <v>0</v>
      </c>
      <c r="AA65" s="23">
        <v>0</v>
      </c>
      <c r="AB65" s="23">
        <v>386.95</v>
      </c>
      <c r="AC65" s="23">
        <v>0</v>
      </c>
      <c r="AD65" s="23">
        <v>0</v>
      </c>
      <c r="AE65" s="23">
        <v>246.57500000000002</v>
      </c>
      <c r="AF65" s="23">
        <v>0</v>
      </c>
      <c r="AG65" s="23">
        <v>0</v>
      </c>
      <c r="AH65" s="23">
        <v>499.75</v>
      </c>
      <c r="AI65" s="20">
        <f t="shared" si="40"/>
        <v>4.880734942871516E-2</v>
      </c>
      <c r="AJ65" s="20">
        <f t="shared" si="41"/>
        <v>2.5712727497964284E-3</v>
      </c>
      <c r="AK65" s="20">
        <f t="shared" si="33"/>
        <v>0.1350598024863694</v>
      </c>
      <c r="AL65" s="20">
        <f t="shared" si="34"/>
        <v>5.9311497154528658E-2</v>
      </c>
      <c r="AM65" s="20">
        <f t="shared" si="35"/>
        <v>5.5746160086655814E-3</v>
      </c>
      <c r="AN65" s="20">
        <f t="shared" si="36"/>
        <v>6.3843705291655145E-2</v>
      </c>
      <c r="AO65" s="20">
        <f t="shared" si="37"/>
        <v>0.23383172515481268</v>
      </c>
      <c r="AP65" s="20">
        <f t="shared" si="38"/>
        <v>0.1490038961882619</v>
      </c>
      <c r="AQ65" s="20">
        <f t="shared" si="39"/>
        <v>0.30199613553719507</v>
      </c>
      <c r="AR65" s="21">
        <f t="shared" si="42"/>
        <v>1654.8225</v>
      </c>
      <c r="AS65" s="21">
        <f>'Table 1'!C72/1000</f>
        <v>1709.8</v>
      </c>
    </row>
    <row r="66" spans="1:45" ht="15.75" thickBot="1" x14ac:dyDescent="0.3">
      <c r="A66" s="18">
        <v>2007</v>
      </c>
      <c r="B66" s="23">
        <v>0</v>
      </c>
      <c r="C66" s="23">
        <v>0</v>
      </c>
      <c r="D66" s="23">
        <v>0</v>
      </c>
      <c r="E66" s="23">
        <v>0</v>
      </c>
      <c r="F66" s="23">
        <v>81.385000000000005</v>
      </c>
      <c r="G66" s="23">
        <v>0</v>
      </c>
      <c r="H66" s="23">
        <v>0</v>
      </c>
      <c r="I66" s="23">
        <v>0</v>
      </c>
      <c r="J66" s="23">
        <v>0</v>
      </c>
      <c r="K66" s="23">
        <v>4.5250000000000004</v>
      </c>
      <c r="L66" s="23">
        <v>0</v>
      </c>
      <c r="M66" s="23">
        <v>0</v>
      </c>
      <c r="N66" s="23">
        <v>0</v>
      </c>
      <c r="O66" s="23">
        <v>217.42500000000001</v>
      </c>
      <c r="P66" s="23">
        <v>0</v>
      </c>
      <c r="Q66" s="23">
        <v>0</v>
      </c>
      <c r="R66" s="23">
        <v>106.3</v>
      </c>
      <c r="S66" s="23">
        <v>0</v>
      </c>
      <c r="T66" s="23">
        <v>0</v>
      </c>
      <c r="U66" s="23">
        <v>8.6</v>
      </c>
      <c r="V66" s="23">
        <v>0</v>
      </c>
      <c r="W66" s="23">
        <v>0</v>
      </c>
      <c r="X66" s="23">
        <v>108.47499999999999</v>
      </c>
      <c r="Y66" s="17">
        <v>2007</v>
      </c>
      <c r="Z66" s="23">
        <v>0</v>
      </c>
      <c r="AA66" s="23">
        <v>0</v>
      </c>
      <c r="AB66" s="23">
        <v>385.05</v>
      </c>
      <c r="AC66" s="23">
        <v>0</v>
      </c>
      <c r="AD66" s="23">
        <v>0</v>
      </c>
      <c r="AE66" s="23">
        <v>256.97500000000002</v>
      </c>
      <c r="AF66" s="23">
        <v>0</v>
      </c>
      <c r="AG66" s="23">
        <v>0</v>
      </c>
      <c r="AH66" s="23">
        <v>511.15</v>
      </c>
      <c r="AI66" s="20">
        <f t="shared" si="40"/>
        <v>4.844676867761781E-2</v>
      </c>
      <c r="AJ66" s="20">
        <f t="shared" si="41"/>
        <v>2.6936367668024892E-3</v>
      </c>
      <c r="AK66" s="20">
        <f t="shared" si="33"/>
        <v>0.12942850254630525</v>
      </c>
      <c r="AL66" s="20">
        <f t="shared" si="34"/>
        <v>6.327814106322753E-2</v>
      </c>
      <c r="AM66" s="20">
        <f t="shared" si="35"/>
        <v>5.1193980540334598E-3</v>
      </c>
      <c r="AN66" s="20">
        <f t="shared" si="36"/>
        <v>6.4572872547823207E-2</v>
      </c>
      <c r="AO66" s="20">
        <f t="shared" si="37"/>
        <v>0.2292121186866958</v>
      </c>
      <c r="AP66" s="20">
        <f t="shared" si="38"/>
        <v>0.15297178080642423</v>
      </c>
      <c r="AQ66" s="20">
        <f t="shared" si="39"/>
        <v>0.30427678085107013</v>
      </c>
      <c r="AR66" s="21">
        <f t="shared" si="42"/>
        <v>1679.8850000000002</v>
      </c>
      <c r="AS66" s="21">
        <f>'Table 1'!C73/1000</f>
        <v>1766.2</v>
      </c>
    </row>
    <row r="67" spans="1:45" ht="15.75" thickBot="1" x14ac:dyDescent="0.3">
      <c r="A67" s="18">
        <v>2008</v>
      </c>
      <c r="B67" s="23">
        <v>0</v>
      </c>
      <c r="C67" s="23">
        <v>0</v>
      </c>
      <c r="D67" s="23">
        <v>0</v>
      </c>
      <c r="E67" s="23">
        <v>0</v>
      </c>
      <c r="F67" s="23">
        <v>82.594999999999999</v>
      </c>
      <c r="G67" s="23">
        <v>0</v>
      </c>
      <c r="H67" s="23">
        <v>0</v>
      </c>
      <c r="I67" s="23">
        <v>0</v>
      </c>
      <c r="J67" s="23">
        <v>0</v>
      </c>
      <c r="K67" s="23">
        <v>5.0149999999999997</v>
      </c>
      <c r="L67" s="23">
        <v>0</v>
      </c>
      <c r="M67" s="23">
        <v>0</v>
      </c>
      <c r="N67" s="23">
        <v>0</v>
      </c>
      <c r="O67" s="23">
        <v>216.35</v>
      </c>
      <c r="P67" s="23">
        <v>0</v>
      </c>
      <c r="Q67" s="23">
        <v>0</v>
      </c>
      <c r="R67" s="23">
        <v>114.875</v>
      </c>
      <c r="S67" s="23">
        <v>0</v>
      </c>
      <c r="T67" s="23">
        <v>0</v>
      </c>
      <c r="U67" s="23">
        <v>8.3000000000000007</v>
      </c>
      <c r="V67" s="23">
        <v>0</v>
      </c>
      <c r="W67" s="23">
        <v>0</v>
      </c>
      <c r="X67" s="23">
        <v>107.67500000000001</v>
      </c>
      <c r="Y67" s="17">
        <v>2008</v>
      </c>
      <c r="Z67" s="23">
        <v>0</v>
      </c>
      <c r="AA67" s="23">
        <v>0</v>
      </c>
      <c r="AB67" s="23">
        <v>394.70000000000005</v>
      </c>
      <c r="AC67" s="23">
        <v>0</v>
      </c>
      <c r="AD67" s="23">
        <v>0</v>
      </c>
      <c r="AE67" s="23">
        <v>267.25</v>
      </c>
      <c r="AF67" s="23">
        <v>0</v>
      </c>
      <c r="AG67" s="23">
        <v>0</v>
      </c>
      <c r="AH67" s="23">
        <v>518.65</v>
      </c>
      <c r="AI67" s="20">
        <f t="shared" si="40"/>
        <v>4.8148839053054372E-2</v>
      </c>
      <c r="AJ67" s="20">
        <f t="shared" si="41"/>
        <v>2.9234993383505984E-3</v>
      </c>
      <c r="AK67" s="20">
        <f t="shared" si="33"/>
        <v>0.12612145201438724</v>
      </c>
      <c r="AL67" s="20">
        <f t="shared" si="34"/>
        <v>6.6966497805189429E-2</v>
      </c>
      <c r="AM67" s="20">
        <f t="shared" si="35"/>
        <v>4.8384934213978005E-3</v>
      </c>
      <c r="AN67" s="20">
        <f t="shared" si="36"/>
        <v>6.2769250499880511E-2</v>
      </c>
      <c r="AO67" s="20">
        <f t="shared" si="37"/>
        <v>0.23009076547297735</v>
      </c>
      <c r="AP67" s="20">
        <f t="shared" si="38"/>
        <v>0.15579365865886291</v>
      </c>
      <c r="AQ67" s="20">
        <f t="shared" si="39"/>
        <v>0.30234754373589989</v>
      </c>
      <c r="AR67" s="21">
        <f t="shared" si="42"/>
        <v>1715.4099999999999</v>
      </c>
      <c r="AS67" s="21">
        <f>'Table 1'!C74/1000</f>
        <v>1783</v>
      </c>
    </row>
    <row r="68" spans="1:45" ht="15.75" thickBot="1" x14ac:dyDescent="0.3">
      <c r="A68" s="18">
        <v>2009</v>
      </c>
      <c r="B68" s="23">
        <v>0</v>
      </c>
      <c r="C68" s="23">
        <v>0</v>
      </c>
      <c r="D68" s="23">
        <v>0</v>
      </c>
      <c r="E68" s="23">
        <v>0</v>
      </c>
      <c r="F68" s="23">
        <v>84.722499999999997</v>
      </c>
      <c r="G68" s="23">
        <v>0</v>
      </c>
      <c r="H68" s="23">
        <v>0</v>
      </c>
      <c r="I68" s="23">
        <v>0</v>
      </c>
      <c r="J68" s="23">
        <v>0</v>
      </c>
      <c r="K68" s="23">
        <v>5.4824999999999999</v>
      </c>
      <c r="L68" s="23">
        <v>0</v>
      </c>
      <c r="M68" s="23">
        <v>0</v>
      </c>
      <c r="N68" s="23">
        <v>0</v>
      </c>
      <c r="O68" s="23">
        <v>209.5</v>
      </c>
      <c r="P68" s="23">
        <v>0</v>
      </c>
      <c r="Q68" s="23">
        <v>0</v>
      </c>
      <c r="R68" s="23">
        <v>111.22499999999999</v>
      </c>
      <c r="S68" s="23">
        <v>0</v>
      </c>
      <c r="T68" s="23">
        <v>0</v>
      </c>
      <c r="U68" s="23">
        <v>8.0500000000000007</v>
      </c>
      <c r="V68" s="23">
        <v>0</v>
      </c>
      <c r="W68" s="23">
        <v>0</v>
      </c>
      <c r="X68" s="23">
        <v>107.55</v>
      </c>
      <c r="Y68" s="17">
        <v>2009</v>
      </c>
      <c r="Z68" s="23">
        <v>0</v>
      </c>
      <c r="AA68" s="23">
        <v>0</v>
      </c>
      <c r="AB68" s="23">
        <v>390.02499999999998</v>
      </c>
      <c r="AC68" s="23">
        <v>0</v>
      </c>
      <c r="AD68" s="23">
        <v>0</v>
      </c>
      <c r="AE68" s="23">
        <v>265.32500000000005</v>
      </c>
      <c r="AF68" s="23">
        <v>0</v>
      </c>
      <c r="AG68" s="23">
        <v>0</v>
      </c>
      <c r="AH68" s="23">
        <v>529.85</v>
      </c>
      <c r="AI68" s="20">
        <f t="shared" si="40"/>
        <v>4.9495247498145149E-2</v>
      </c>
      <c r="AJ68" s="20">
        <f t="shared" si="41"/>
        <v>3.2028999900685271E-3</v>
      </c>
      <c r="AK68" s="20">
        <f t="shared" si="33"/>
        <v>0.1223907976141097</v>
      </c>
      <c r="AL68" s="20">
        <f t="shared" si="34"/>
        <v>6.4978121549543438E-2</v>
      </c>
      <c r="AM68" s="20">
        <f t="shared" si="35"/>
        <v>4.7028444906614952E-3</v>
      </c>
      <c r="AN68" s="20">
        <f t="shared" si="36"/>
        <v>6.283117080380668E-2</v>
      </c>
      <c r="AO68" s="20">
        <f t="shared" si="37"/>
        <v>0.22785427608326078</v>
      </c>
      <c r="AP68" s="20">
        <f t="shared" si="38"/>
        <v>0.15500400179934923</v>
      </c>
      <c r="AQ68" s="20">
        <f t="shared" si="39"/>
        <v>0.30954064017105504</v>
      </c>
      <c r="AR68" s="21">
        <f t="shared" si="42"/>
        <v>1711.73</v>
      </c>
      <c r="AS68" s="21">
        <f>'Table 1'!C75/1000</f>
        <v>1815.6989527552892</v>
      </c>
    </row>
    <row r="69" spans="1:45" ht="15.75" thickBot="1" x14ac:dyDescent="0.3">
      <c r="A69" s="18">
        <v>2010</v>
      </c>
      <c r="B69" s="23">
        <v>0</v>
      </c>
      <c r="C69" s="23">
        <v>0</v>
      </c>
      <c r="D69" s="23">
        <v>0</v>
      </c>
      <c r="E69" s="23">
        <v>0</v>
      </c>
      <c r="F69" s="23">
        <v>84.144999999999996</v>
      </c>
      <c r="G69" s="23">
        <v>0</v>
      </c>
      <c r="H69" s="23">
        <v>0</v>
      </c>
      <c r="I69" s="23">
        <v>0</v>
      </c>
      <c r="J69" s="23">
        <v>0</v>
      </c>
      <c r="K69" s="23">
        <v>5.3825000000000003</v>
      </c>
      <c r="L69" s="23">
        <v>0</v>
      </c>
      <c r="M69" s="23">
        <v>0</v>
      </c>
      <c r="N69" s="23">
        <v>0</v>
      </c>
      <c r="O69" s="23">
        <v>191.75</v>
      </c>
      <c r="P69" s="23">
        <v>0</v>
      </c>
      <c r="Q69" s="23">
        <v>0</v>
      </c>
      <c r="R69" s="23">
        <v>101.075</v>
      </c>
      <c r="S69" s="23">
        <v>0</v>
      </c>
      <c r="T69" s="23">
        <v>0</v>
      </c>
      <c r="U69" s="23">
        <v>8.4250000000000007</v>
      </c>
      <c r="V69" s="23">
        <v>0</v>
      </c>
      <c r="W69" s="23">
        <v>0</v>
      </c>
      <c r="X69" s="23">
        <v>104.22500000000001</v>
      </c>
      <c r="Y69" s="17">
        <v>2010</v>
      </c>
      <c r="Z69" s="23">
        <v>0</v>
      </c>
      <c r="AA69" s="23">
        <v>0</v>
      </c>
      <c r="AB69" s="23">
        <v>371.82499999999999</v>
      </c>
      <c r="AC69" s="23">
        <v>0</v>
      </c>
      <c r="AD69" s="23">
        <v>0</v>
      </c>
      <c r="AE69" s="23">
        <v>268.39999999999998</v>
      </c>
      <c r="AF69" s="23">
        <v>0</v>
      </c>
      <c r="AG69" s="23">
        <v>0</v>
      </c>
      <c r="AH69" s="23">
        <v>533.6</v>
      </c>
      <c r="AI69" s="20">
        <f t="shared" si="40"/>
        <v>5.0421628358832772E-2</v>
      </c>
      <c r="AJ69" s="20">
        <f t="shared" si="41"/>
        <v>3.2253183747271669E-3</v>
      </c>
      <c r="AK69" s="20">
        <f t="shared" si="33"/>
        <v>0.11490103081355024</v>
      </c>
      <c r="AL69" s="20">
        <f t="shared" si="34"/>
        <v>6.0566475564430719E-2</v>
      </c>
      <c r="AM69" s="20">
        <f t="shared" si="35"/>
        <v>5.0484546785093138E-3</v>
      </c>
      <c r="AN69" s="20">
        <f t="shared" si="36"/>
        <v>6.2454028352241328E-2</v>
      </c>
      <c r="AO69" s="20">
        <f t="shared" si="37"/>
        <v>0.2228061318500564</v>
      </c>
      <c r="AP69" s="20">
        <f t="shared" si="38"/>
        <v>0.16083148198360825</v>
      </c>
      <c r="AQ69" s="20">
        <f t="shared" si="39"/>
        <v>0.31974545002404386</v>
      </c>
      <c r="AR69" s="21">
        <f t="shared" si="42"/>
        <v>1668.8274999999999</v>
      </c>
      <c r="AS69" s="21">
        <f>'Table 1'!C76/1000</f>
        <v>1780.1318952769257</v>
      </c>
    </row>
    <row r="70" spans="1:45" ht="15.75" thickBot="1" x14ac:dyDescent="0.3">
      <c r="A70" s="18">
        <v>2011</v>
      </c>
      <c r="B70" s="23">
        <v>0</v>
      </c>
      <c r="C70" s="23">
        <v>0</v>
      </c>
      <c r="D70" s="23">
        <v>0</v>
      </c>
      <c r="E70" s="23">
        <v>0</v>
      </c>
      <c r="F70" s="23">
        <v>84.87</v>
      </c>
      <c r="G70" s="23">
        <v>84.7</v>
      </c>
      <c r="H70" s="23">
        <v>0</v>
      </c>
      <c r="I70" s="23">
        <v>0</v>
      </c>
      <c r="J70" s="23">
        <v>0</v>
      </c>
      <c r="K70" s="23">
        <v>5.7450000000000001</v>
      </c>
      <c r="L70" s="23">
        <v>6.5</v>
      </c>
      <c r="M70" s="23">
        <v>0</v>
      </c>
      <c r="N70" s="23">
        <v>0</v>
      </c>
      <c r="O70" s="23">
        <v>190.75</v>
      </c>
      <c r="P70" s="23">
        <v>0</v>
      </c>
      <c r="Q70" s="23">
        <v>0</v>
      </c>
      <c r="R70" s="23">
        <v>97.9</v>
      </c>
      <c r="S70" s="23">
        <v>0</v>
      </c>
      <c r="T70" s="23">
        <v>0</v>
      </c>
      <c r="U70" s="23">
        <v>10.6</v>
      </c>
      <c r="V70" s="23">
        <v>0</v>
      </c>
      <c r="W70" s="23">
        <v>0</v>
      </c>
      <c r="X70" s="23">
        <v>106.625</v>
      </c>
      <c r="Y70" s="17">
        <v>2011</v>
      </c>
      <c r="Z70" s="23">
        <v>0</v>
      </c>
      <c r="AA70" s="23">
        <v>0</v>
      </c>
      <c r="AB70" s="23">
        <v>373.27499999999998</v>
      </c>
      <c r="AC70" s="23">
        <v>0</v>
      </c>
      <c r="AD70" s="23">
        <v>0</v>
      </c>
      <c r="AE70" s="23">
        <v>281.67499999999995</v>
      </c>
      <c r="AF70" s="23">
        <v>0</v>
      </c>
      <c r="AG70" s="23">
        <v>0</v>
      </c>
      <c r="AH70" s="23">
        <v>541.54999999999995</v>
      </c>
      <c r="AI70" s="20">
        <f t="shared" si="40"/>
        <v>5.0130242942958911E-2</v>
      </c>
      <c r="AJ70" s="20">
        <f t="shared" si="41"/>
        <v>3.3934045682490741E-3</v>
      </c>
      <c r="AK70" s="20">
        <f t="shared" si="33"/>
        <v>0.11267048240095925</v>
      </c>
      <c r="AL70" s="20">
        <f t="shared" si="34"/>
        <v>5.7826685331868473E-2</v>
      </c>
      <c r="AM70" s="20">
        <f t="shared" si="35"/>
        <v>6.2611119971175255E-3</v>
      </c>
      <c r="AN70" s="20">
        <f t="shared" si="36"/>
        <v>6.2980289310627949E-2</v>
      </c>
      <c r="AO70" s="20">
        <f t="shared" si="37"/>
        <v>0.22048269629472117</v>
      </c>
      <c r="AP70" s="20">
        <f t="shared" si="38"/>
        <v>0.16637723790453574</v>
      </c>
      <c r="AQ70" s="20">
        <f t="shared" si="39"/>
        <v>0.31987784924896184</v>
      </c>
      <c r="AR70" s="21">
        <f t="shared" si="42"/>
        <v>1692.99</v>
      </c>
      <c r="AS70" s="21">
        <f>'Table 1'!C77/1000</f>
        <v>1790.328010460207</v>
      </c>
    </row>
    <row r="71" spans="1:45" ht="15.75" thickBot="1" x14ac:dyDescent="0.3">
      <c r="A71" s="18">
        <v>2012</v>
      </c>
      <c r="B71" s="23">
        <v>0</v>
      </c>
      <c r="C71" s="23">
        <v>0</v>
      </c>
      <c r="D71" s="23">
        <v>0</v>
      </c>
      <c r="E71" s="23">
        <v>0</v>
      </c>
      <c r="F71" s="23">
        <v>85.834999999999994</v>
      </c>
      <c r="G71" s="23">
        <v>82</v>
      </c>
      <c r="H71" s="23">
        <v>0</v>
      </c>
      <c r="I71" s="23">
        <v>0</v>
      </c>
      <c r="J71" s="23">
        <v>0</v>
      </c>
      <c r="K71" s="23">
        <v>5.9375</v>
      </c>
      <c r="L71" s="23">
        <v>6.6</v>
      </c>
      <c r="M71" s="23">
        <v>0</v>
      </c>
      <c r="N71" s="23">
        <v>0</v>
      </c>
      <c r="O71" s="23">
        <v>190.27500000000001</v>
      </c>
      <c r="P71" s="23">
        <v>0</v>
      </c>
      <c r="Q71" s="23">
        <v>0</v>
      </c>
      <c r="R71" s="23">
        <v>97.825000000000003</v>
      </c>
      <c r="S71" s="23">
        <v>0</v>
      </c>
      <c r="T71" s="23">
        <v>0</v>
      </c>
      <c r="U71" s="23">
        <v>12.6</v>
      </c>
      <c r="V71" s="23">
        <v>0</v>
      </c>
      <c r="W71" s="23">
        <v>0</v>
      </c>
      <c r="X71" s="23">
        <v>108.52499999999999</v>
      </c>
      <c r="Y71" s="17">
        <v>2012</v>
      </c>
      <c r="Z71" s="23">
        <v>0</v>
      </c>
      <c r="AA71" s="23">
        <v>0</v>
      </c>
      <c r="AB71" s="23">
        <v>380.125</v>
      </c>
      <c r="AC71" s="23">
        <v>0</v>
      </c>
      <c r="AD71" s="23">
        <v>0</v>
      </c>
      <c r="AE71" s="23">
        <v>291.57499999999999</v>
      </c>
      <c r="AF71" s="23">
        <v>0</v>
      </c>
      <c r="AG71" s="23">
        <v>0</v>
      </c>
      <c r="AH71" s="23">
        <v>537.47500000000002</v>
      </c>
      <c r="AI71" s="20">
        <f t="shared" si="40"/>
        <v>5.0190843321360847E-2</v>
      </c>
      <c r="AJ71" s="20">
        <f t="shared" si="41"/>
        <v>3.4718719895215247E-3</v>
      </c>
      <c r="AK71" s="20">
        <f t="shared" si="33"/>
        <v>0.11126070615683505</v>
      </c>
      <c r="AL71" s="20">
        <f t="shared" si="34"/>
        <v>5.7201831978937794E-2</v>
      </c>
      <c r="AM71" s="20">
        <f t="shared" si="35"/>
        <v>7.3676778219740986E-3</v>
      </c>
      <c r="AN71" s="20">
        <f t="shared" si="36"/>
        <v>6.3458510764264994E-2</v>
      </c>
      <c r="AO71" s="20">
        <f t="shared" si="37"/>
        <v>0.22227289937126224</v>
      </c>
      <c r="AP71" s="20">
        <f t="shared" si="38"/>
        <v>0.17049449690016649</v>
      </c>
      <c r="AQ71" s="20">
        <f t="shared" si="39"/>
        <v>0.31428116169567688</v>
      </c>
      <c r="AR71" s="21">
        <f t="shared" si="42"/>
        <v>1710.1725000000001</v>
      </c>
      <c r="AS71" s="21">
        <f>'Table 1'!C78/1000</f>
        <v>1811.6620571452349</v>
      </c>
    </row>
    <row r="72" spans="1:45" ht="15.75" thickBot="1" x14ac:dyDescent="0.3">
      <c r="A72" s="18">
        <v>2013</v>
      </c>
      <c r="B72" s="23">
        <v>0</v>
      </c>
      <c r="C72" s="23">
        <v>0</v>
      </c>
      <c r="D72" s="23">
        <v>0</v>
      </c>
      <c r="E72" s="23">
        <v>0</v>
      </c>
      <c r="F72" s="23">
        <v>87.284999999999997</v>
      </c>
      <c r="G72" s="23">
        <v>80.7</v>
      </c>
      <c r="H72" s="23">
        <v>0</v>
      </c>
      <c r="I72" s="23">
        <v>0</v>
      </c>
      <c r="J72" s="23">
        <v>0</v>
      </c>
      <c r="K72" s="23">
        <v>6.3174999999999999</v>
      </c>
      <c r="L72" s="23">
        <v>6.6</v>
      </c>
      <c r="M72" s="23">
        <v>0</v>
      </c>
      <c r="N72" s="23">
        <v>0</v>
      </c>
      <c r="O72" s="23">
        <v>188.65</v>
      </c>
      <c r="P72" s="23">
        <v>0</v>
      </c>
      <c r="Q72" s="23">
        <v>0</v>
      </c>
      <c r="R72" s="23">
        <v>106.175</v>
      </c>
      <c r="S72" s="23">
        <v>0</v>
      </c>
      <c r="T72" s="23">
        <v>0</v>
      </c>
      <c r="U72" s="23">
        <v>13.175000000000001</v>
      </c>
      <c r="V72" s="23">
        <v>0</v>
      </c>
      <c r="W72" s="23">
        <v>0</v>
      </c>
      <c r="X72" s="23">
        <v>108.47499999999999</v>
      </c>
      <c r="Y72" s="17">
        <v>2013</v>
      </c>
      <c r="Z72" s="23">
        <v>0</v>
      </c>
      <c r="AA72" s="23">
        <v>0</v>
      </c>
      <c r="AB72" s="23">
        <v>383.125</v>
      </c>
      <c r="AC72" s="23">
        <v>0</v>
      </c>
      <c r="AD72" s="23">
        <v>0</v>
      </c>
      <c r="AE72" s="23">
        <v>293</v>
      </c>
      <c r="AF72" s="23">
        <v>0</v>
      </c>
      <c r="AG72" s="23">
        <v>0</v>
      </c>
      <c r="AH72" s="23">
        <v>547.20000000000005</v>
      </c>
      <c r="AI72" s="20">
        <f t="shared" si="40"/>
        <v>5.0354721422174016E-2</v>
      </c>
      <c r="AJ72" s="20">
        <f t="shared" si="41"/>
        <v>3.6445661062563372E-3</v>
      </c>
      <c r="AK72" s="20">
        <f t="shared" si="33"/>
        <v>0.10883219563834713</v>
      </c>
      <c r="AL72" s="20">
        <f t="shared" si="34"/>
        <v>6.1252363487418533E-2</v>
      </c>
      <c r="AM72" s="20">
        <f t="shared" si="35"/>
        <v>7.6006582429643437E-3</v>
      </c>
      <c r="AN72" s="20">
        <f t="shared" si="36"/>
        <v>6.2579233617120089E-2</v>
      </c>
      <c r="AO72" s="20">
        <f t="shared" si="37"/>
        <v>0.22102483410517754</v>
      </c>
      <c r="AP72" s="20">
        <f t="shared" si="38"/>
        <v>0.16903171652285029</v>
      </c>
      <c r="AQ72" s="20">
        <f t="shared" si="39"/>
        <v>0.31567971085769175</v>
      </c>
      <c r="AR72" s="21">
        <f t="shared" si="42"/>
        <v>1733.4024999999999</v>
      </c>
      <c r="AS72" s="21">
        <f>'Table 1'!C79/1000</f>
        <v>1806.6956589650802</v>
      </c>
    </row>
    <row r="73" spans="1:45" ht="15.75" thickBot="1" x14ac:dyDescent="0.3">
      <c r="A73" s="18">
        <v>2014</v>
      </c>
      <c r="B73" s="23">
        <v>0</v>
      </c>
      <c r="C73" s="23">
        <v>0</v>
      </c>
      <c r="D73" s="23">
        <v>0</v>
      </c>
      <c r="E73" s="23">
        <v>0</v>
      </c>
      <c r="F73" s="23">
        <v>90.37</v>
      </c>
      <c r="G73" s="23">
        <v>84.8</v>
      </c>
      <c r="H73" s="23">
        <v>0</v>
      </c>
      <c r="I73" s="23">
        <v>0</v>
      </c>
      <c r="J73" s="23">
        <v>0</v>
      </c>
      <c r="K73" s="23">
        <v>5.9725000000000001</v>
      </c>
      <c r="L73" s="23">
        <v>5.9</v>
      </c>
      <c r="M73" s="23">
        <v>0</v>
      </c>
      <c r="N73" s="23">
        <v>0</v>
      </c>
      <c r="O73" s="23">
        <v>191.35</v>
      </c>
      <c r="P73" s="23">
        <v>0</v>
      </c>
      <c r="Q73" s="23">
        <v>0</v>
      </c>
      <c r="R73" s="23">
        <v>115.2</v>
      </c>
      <c r="S73" s="23">
        <v>0</v>
      </c>
      <c r="T73" s="23">
        <v>0</v>
      </c>
      <c r="U73" s="23">
        <v>12.35</v>
      </c>
      <c r="V73" s="23">
        <v>0</v>
      </c>
      <c r="W73" s="23">
        <v>0</v>
      </c>
      <c r="X73" s="23">
        <v>108.425</v>
      </c>
      <c r="Y73" s="17">
        <v>2014</v>
      </c>
      <c r="Z73" s="23">
        <v>0</v>
      </c>
      <c r="AA73" s="23">
        <v>0</v>
      </c>
      <c r="AB73" s="23">
        <v>386.15000000000003</v>
      </c>
      <c r="AC73" s="23">
        <v>0</v>
      </c>
      <c r="AD73" s="23">
        <v>0</v>
      </c>
      <c r="AE73" s="23">
        <v>312.67499999999995</v>
      </c>
      <c r="AF73" s="23">
        <v>0</v>
      </c>
      <c r="AG73" s="23">
        <v>0</v>
      </c>
      <c r="AH73" s="23">
        <v>561.02499999999998</v>
      </c>
      <c r="AI73" s="20">
        <f t="shared" si="40"/>
        <v>5.0669533660308914E-2</v>
      </c>
      <c r="AJ73" s="20">
        <f t="shared" si="41"/>
        <v>3.348719594845579E-3</v>
      </c>
      <c r="AK73" s="20">
        <f t="shared" si="33"/>
        <v>0.10728798567998352</v>
      </c>
      <c r="AL73" s="20">
        <f t="shared" si="34"/>
        <v>6.459146041460205E-2</v>
      </c>
      <c r="AM73" s="20">
        <f t="shared" si="35"/>
        <v>6.9245185427112433E-3</v>
      </c>
      <c r="AN73" s="20">
        <f t="shared" si="36"/>
        <v>6.079278728692037E-2</v>
      </c>
      <c r="AO73" s="20">
        <f t="shared" si="37"/>
        <v>0.21651035103384186</v>
      </c>
      <c r="AP73" s="20">
        <f t="shared" si="38"/>
        <v>0.175313670877914</v>
      </c>
      <c r="AQ73" s="20">
        <f t="shared" si="39"/>
        <v>0.31456097290887247</v>
      </c>
      <c r="AR73" s="21">
        <f t="shared" si="42"/>
        <v>1783.5174999999999</v>
      </c>
      <c r="AS73" s="21">
        <f>'Table 1'!C80/1000</f>
        <v>1860.4898939391842</v>
      </c>
    </row>
    <row r="74" spans="1:45" ht="15.75" thickBot="1" x14ac:dyDescent="0.3">
      <c r="A74" s="18">
        <v>2015</v>
      </c>
      <c r="B74" s="23">
        <v>0</v>
      </c>
      <c r="C74" s="23">
        <v>0</v>
      </c>
      <c r="D74" s="23">
        <v>0</v>
      </c>
      <c r="E74" s="23">
        <v>0</v>
      </c>
      <c r="F74" s="23">
        <v>93.082499999999996</v>
      </c>
      <c r="G74" s="23">
        <v>84.4</v>
      </c>
      <c r="H74" s="23">
        <v>0</v>
      </c>
      <c r="I74" s="23">
        <v>0</v>
      </c>
      <c r="J74" s="23">
        <v>0</v>
      </c>
      <c r="K74" s="23">
        <v>5.8324999999999996</v>
      </c>
      <c r="L74" s="23">
        <v>6.4</v>
      </c>
      <c r="M74" s="23">
        <v>0</v>
      </c>
      <c r="N74" s="23">
        <v>0</v>
      </c>
      <c r="O74" s="23">
        <v>195.3</v>
      </c>
      <c r="P74" s="23">
        <v>0</v>
      </c>
      <c r="Q74" s="23">
        <v>0</v>
      </c>
      <c r="R74" s="23">
        <v>121.925</v>
      </c>
      <c r="S74" s="23">
        <v>0</v>
      </c>
      <c r="T74" s="23">
        <v>0</v>
      </c>
      <c r="U74" s="23">
        <v>13.675000000000001</v>
      </c>
      <c r="V74" s="23">
        <v>0</v>
      </c>
      <c r="W74" s="23">
        <v>0</v>
      </c>
      <c r="X74" s="23">
        <v>111.1</v>
      </c>
      <c r="Y74" s="17">
        <v>2015</v>
      </c>
      <c r="Z74" s="23">
        <v>0</v>
      </c>
      <c r="AA74" s="23">
        <v>0</v>
      </c>
      <c r="AB74" s="23">
        <v>393.85</v>
      </c>
      <c r="AC74" s="23">
        <v>0</v>
      </c>
      <c r="AD74" s="23">
        <v>0</v>
      </c>
      <c r="AE74" s="23">
        <v>321.125</v>
      </c>
      <c r="AF74" s="23">
        <v>0</v>
      </c>
      <c r="AG74" s="23">
        <v>0</v>
      </c>
      <c r="AH74" s="23">
        <v>574.20000000000005</v>
      </c>
      <c r="AI74" s="20">
        <f t="shared" si="40"/>
        <v>5.086225267609789E-2</v>
      </c>
      <c r="AJ74" s="20">
        <f t="shared" si="41"/>
        <v>3.1870017321552488E-3</v>
      </c>
      <c r="AK74" s="20">
        <f t="shared" si="33"/>
        <v>0.10671606314443552</v>
      </c>
      <c r="AL74" s="20">
        <f t="shared" si="34"/>
        <v>6.6622406548311822E-2</v>
      </c>
      <c r="AM74" s="20">
        <f t="shared" si="35"/>
        <v>7.472310104967515E-3</v>
      </c>
      <c r="AN74" s="20">
        <f t="shared" si="36"/>
        <v>6.070739690397739E-2</v>
      </c>
      <c r="AO74" s="20">
        <f t="shared" si="37"/>
        <v>0.21520799523520701</v>
      </c>
      <c r="AP74" s="20">
        <f t="shared" si="38"/>
        <v>0.17546951242835052</v>
      </c>
      <c r="AQ74" s="20">
        <f t="shared" si="39"/>
        <v>0.31375506122649705</v>
      </c>
      <c r="AR74" s="21">
        <f t="shared" si="42"/>
        <v>1830.0900000000001</v>
      </c>
      <c r="AS74" s="21">
        <f>'Table 1'!C81/1000</f>
        <v>1934.0924828772984</v>
      </c>
    </row>
    <row r="75" spans="1:45" ht="15.75" thickBot="1" x14ac:dyDescent="0.3">
      <c r="A75" s="18">
        <v>2016</v>
      </c>
      <c r="B75" s="23">
        <v>0</v>
      </c>
      <c r="C75" s="23">
        <v>0</v>
      </c>
      <c r="D75" s="23">
        <v>0</v>
      </c>
      <c r="E75" s="23">
        <v>0</v>
      </c>
      <c r="F75" s="23">
        <v>94.627499999999998</v>
      </c>
      <c r="G75" s="23">
        <v>95</v>
      </c>
      <c r="H75" s="23">
        <v>0</v>
      </c>
      <c r="I75" s="23">
        <v>0</v>
      </c>
      <c r="J75" s="23">
        <v>0</v>
      </c>
      <c r="K75" s="23">
        <v>5.5925000000000002</v>
      </c>
      <c r="L75" s="23">
        <v>6.2</v>
      </c>
      <c r="M75" s="23">
        <v>0</v>
      </c>
      <c r="N75" s="23">
        <v>0</v>
      </c>
      <c r="O75" s="23">
        <v>197.97499999999999</v>
      </c>
      <c r="P75" s="23">
        <v>0</v>
      </c>
      <c r="Q75" s="23">
        <v>0</v>
      </c>
      <c r="R75" s="23">
        <v>127.65</v>
      </c>
      <c r="S75" s="23">
        <v>0</v>
      </c>
      <c r="T75" s="23">
        <v>0</v>
      </c>
      <c r="U75" s="23">
        <v>13.95</v>
      </c>
      <c r="V75" s="23">
        <v>0</v>
      </c>
      <c r="W75" s="23">
        <v>0</v>
      </c>
      <c r="X75" s="23">
        <v>111.125</v>
      </c>
      <c r="Y75" s="17">
        <v>2016</v>
      </c>
      <c r="Z75" s="23">
        <v>0</v>
      </c>
      <c r="AA75" s="23">
        <v>0</v>
      </c>
      <c r="AB75" s="23">
        <v>404</v>
      </c>
      <c r="AC75" s="23">
        <v>0</v>
      </c>
      <c r="AD75" s="23">
        <v>0</v>
      </c>
      <c r="AE75" s="23">
        <v>332.5</v>
      </c>
      <c r="AF75" s="23">
        <v>0</v>
      </c>
      <c r="AG75" s="23">
        <v>0</v>
      </c>
      <c r="AH75" s="23">
        <v>577.75</v>
      </c>
      <c r="AI75" s="20">
        <f t="shared" si="40"/>
        <v>5.0733981352906167E-2</v>
      </c>
      <c r="AJ75" s="20">
        <f t="shared" si="41"/>
        <v>2.9983862060830916E-3</v>
      </c>
      <c r="AK75" s="20">
        <f t="shared" si="33"/>
        <v>0.10614313976742065</v>
      </c>
      <c r="AL75" s="20">
        <f t="shared" si="34"/>
        <v>6.8438801825034715E-2</v>
      </c>
      <c r="AM75" s="20">
        <f t="shared" si="35"/>
        <v>7.4792110102564367E-3</v>
      </c>
      <c r="AN75" s="20">
        <f t="shared" si="36"/>
        <v>5.9579019606791871E-2</v>
      </c>
      <c r="AO75" s="20">
        <f t="shared" si="37"/>
        <v>0.21660224001029396</v>
      </c>
      <c r="AP75" s="20">
        <f t="shared" si="38"/>
        <v>0.17826793268173946</v>
      </c>
      <c r="AQ75" s="20">
        <f t="shared" si="39"/>
        <v>0.30975728753947362</v>
      </c>
      <c r="AR75" s="21">
        <f t="shared" si="42"/>
        <v>1865.17</v>
      </c>
      <c r="AS75" s="21">
        <f>'Table 1'!C82/1000</f>
        <v>1983.6767051068093</v>
      </c>
    </row>
    <row r="76" spans="1:45" ht="15.75" thickBot="1" x14ac:dyDescent="0.3">
      <c r="A76" s="18">
        <v>2017</v>
      </c>
      <c r="B76" s="23">
        <v>0</v>
      </c>
      <c r="C76" s="23">
        <v>0</v>
      </c>
      <c r="D76" s="23">
        <v>0</v>
      </c>
      <c r="E76" s="23">
        <v>0</v>
      </c>
      <c r="F76" s="23">
        <v>95.427499999999995</v>
      </c>
      <c r="G76" s="23">
        <v>89.8</v>
      </c>
      <c r="H76" s="23">
        <v>0</v>
      </c>
      <c r="I76" s="23">
        <v>0</v>
      </c>
      <c r="J76" s="23">
        <v>0</v>
      </c>
      <c r="K76" s="23">
        <v>5.375</v>
      </c>
      <c r="L76" s="23">
        <v>4.2</v>
      </c>
      <c r="M76" s="23">
        <v>0</v>
      </c>
      <c r="N76" s="23">
        <v>0</v>
      </c>
      <c r="O76" s="23">
        <v>195.55</v>
      </c>
      <c r="P76" s="23">
        <v>0</v>
      </c>
      <c r="Q76" s="23">
        <v>0</v>
      </c>
      <c r="R76" s="23">
        <v>137.15</v>
      </c>
      <c r="S76" s="23">
        <v>0</v>
      </c>
      <c r="T76" s="23">
        <v>0</v>
      </c>
      <c r="U76" s="23">
        <v>14.35</v>
      </c>
      <c r="V76" s="23">
        <v>0</v>
      </c>
      <c r="W76" s="23">
        <v>0</v>
      </c>
      <c r="X76" s="23">
        <v>112.125</v>
      </c>
      <c r="Y76" s="17">
        <v>2017</v>
      </c>
      <c r="Z76" s="23">
        <v>0</v>
      </c>
      <c r="AA76" s="23">
        <v>0</v>
      </c>
      <c r="AB76" s="23">
        <v>428.90000000000003</v>
      </c>
      <c r="AC76" s="23">
        <v>0</v>
      </c>
      <c r="AD76" s="23">
        <v>0</v>
      </c>
      <c r="AE76" s="23">
        <v>343.42500000000001</v>
      </c>
      <c r="AF76" s="23">
        <v>0</v>
      </c>
      <c r="AG76" s="23">
        <v>0</v>
      </c>
      <c r="AH76" s="23">
        <v>593.07499999999993</v>
      </c>
      <c r="AI76" s="20">
        <f t="shared" si="40"/>
        <v>4.9563007773800197E-2</v>
      </c>
      <c r="AJ76" s="20">
        <f t="shared" si="41"/>
        <v>2.7916603367391588E-3</v>
      </c>
      <c r="AK76" s="20">
        <f t="shared" si="33"/>
        <v>0.10156449839057535</v>
      </c>
      <c r="AL76" s="20">
        <f t="shared" si="34"/>
        <v>7.1232784220237336E-2</v>
      </c>
      <c r="AM76" s="20">
        <f t="shared" si="35"/>
        <v>7.4530838757594286E-3</v>
      </c>
      <c r="AN76" s="20">
        <f t="shared" si="36"/>
        <v>5.8235333071047106E-2</v>
      </c>
      <c r="AO76" s="20">
        <f t="shared" si="37"/>
        <v>0.22276151040510239</v>
      </c>
      <c r="AP76" s="20">
        <f t="shared" si="38"/>
        <v>0.17836761881760849</v>
      </c>
      <c r="AQ76" s="20">
        <f t="shared" si="39"/>
        <v>0.30803050310913049</v>
      </c>
      <c r="AR76" s="21">
        <f t="shared" si="42"/>
        <v>1925.3775000000001</v>
      </c>
      <c r="AS76" s="21">
        <f>'Table 1'!C83/1000</f>
        <v>2097.182944073721</v>
      </c>
    </row>
    <row r="77" spans="1:45" ht="15.75" thickBot="1" x14ac:dyDescent="0.3">
      <c r="A77" s="18">
        <v>2018</v>
      </c>
      <c r="B77" s="23">
        <v>0</v>
      </c>
      <c r="C77" s="23">
        <v>0</v>
      </c>
      <c r="D77" s="23">
        <v>0</v>
      </c>
      <c r="E77" s="23">
        <v>0</v>
      </c>
      <c r="F77" s="23">
        <v>98.057500000000005</v>
      </c>
      <c r="G77" s="23">
        <v>85.9</v>
      </c>
      <c r="H77" s="23">
        <v>0</v>
      </c>
      <c r="I77" s="23">
        <v>0</v>
      </c>
      <c r="J77" s="23">
        <v>0</v>
      </c>
      <c r="K77" s="23">
        <v>5.5475000000000003</v>
      </c>
      <c r="L77" s="23">
        <v>4.4000000000000004</v>
      </c>
      <c r="M77" s="23">
        <v>0</v>
      </c>
      <c r="N77" s="23">
        <v>0</v>
      </c>
      <c r="O77" s="23">
        <v>199.85</v>
      </c>
      <c r="P77" s="23">
        <v>0</v>
      </c>
      <c r="Q77" s="23">
        <v>0</v>
      </c>
      <c r="R77" s="23">
        <v>145.77500000000001</v>
      </c>
      <c r="S77" s="23">
        <v>0</v>
      </c>
      <c r="T77" s="23">
        <v>0</v>
      </c>
      <c r="U77" s="23">
        <v>15.05</v>
      </c>
      <c r="V77" s="23">
        <v>0</v>
      </c>
      <c r="W77" s="23">
        <v>0</v>
      </c>
      <c r="X77" s="23">
        <v>114.35</v>
      </c>
      <c r="Y77" s="17">
        <v>2018</v>
      </c>
      <c r="Z77" s="23">
        <v>0</v>
      </c>
      <c r="AA77" s="23">
        <v>0</v>
      </c>
      <c r="AB77" s="23">
        <v>442.34999999999997</v>
      </c>
      <c r="AC77" s="23">
        <v>0</v>
      </c>
      <c r="AD77" s="23">
        <v>0</v>
      </c>
      <c r="AE77" s="23">
        <v>363.95</v>
      </c>
      <c r="AF77" s="23">
        <v>0</v>
      </c>
      <c r="AG77" s="23">
        <v>0</v>
      </c>
      <c r="AH77" s="23">
        <v>603.5</v>
      </c>
      <c r="AI77" s="20">
        <f t="shared" si="40"/>
        <v>4.9314031673229633E-2</v>
      </c>
      <c r="AJ77" s="20">
        <f t="shared" si="41"/>
        <v>2.7898895108200944E-3</v>
      </c>
      <c r="AK77" s="20">
        <f t="shared" si="33"/>
        <v>0.10050642969579014</v>
      </c>
      <c r="AL77" s="20">
        <f t="shared" si="34"/>
        <v>7.3311607650256738E-2</v>
      </c>
      <c r="AM77" s="20">
        <f t="shared" si="35"/>
        <v>7.5687854236759656E-3</v>
      </c>
      <c r="AN77" s="20">
        <f t="shared" si="36"/>
        <v>5.750768194002303E-2</v>
      </c>
      <c r="AO77" s="20">
        <f t="shared" si="37"/>
        <v>0.22246194233641614</v>
      </c>
      <c r="AP77" s="20">
        <f t="shared" si="38"/>
        <v>0.18303385082703438</v>
      </c>
      <c r="AQ77" s="20">
        <f t="shared" si="39"/>
        <v>0.30350578094275382</v>
      </c>
      <c r="AR77" s="21">
        <f t="shared" si="42"/>
        <v>1988.43</v>
      </c>
      <c r="AS77" s="21">
        <f>'Table 1'!C84/1000</f>
        <v>2184.8321673353726</v>
      </c>
    </row>
    <row r="78" spans="1:45" ht="15.75" thickBot="1" x14ac:dyDescent="0.3">
      <c r="A78" s="18">
        <v>2019</v>
      </c>
      <c r="B78" s="23">
        <v>0</v>
      </c>
      <c r="C78" s="23">
        <v>0</v>
      </c>
      <c r="D78" s="23">
        <v>0</v>
      </c>
      <c r="E78" s="23">
        <v>0</v>
      </c>
      <c r="F78" s="23">
        <v>98.427499999999995</v>
      </c>
      <c r="G78" s="23">
        <v>87</v>
      </c>
      <c r="H78" s="23">
        <v>0</v>
      </c>
      <c r="I78" s="23">
        <v>0</v>
      </c>
      <c r="J78" s="23">
        <v>0</v>
      </c>
      <c r="K78" s="23">
        <v>5.6174999999999997</v>
      </c>
      <c r="L78" s="23">
        <v>5.3</v>
      </c>
      <c r="M78" s="23">
        <v>0</v>
      </c>
      <c r="N78" s="23">
        <v>0</v>
      </c>
      <c r="O78" s="23">
        <v>205.15</v>
      </c>
      <c r="P78" s="23">
        <v>0</v>
      </c>
      <c r="Q78" s="23">
        <v>0</v>
      </c>
      <c r="R78" s="23">
        <v>154.65</v>
      </c>
      <c r="S78" s="23">
        <v>0</v>
      </c>
      <c r="T78" s="23">
        <v>0</v>
      </c>
      <c r="U78" s="23">
        <v>15.8</v>
      </c>
      <c r="V78" s="23">
        <v>0</v>
      </c>
      <c r="W78" s="23">
        <v>0</v>
      </c>
      <c r="X78" s="23">
        <v>114</v>
      </c>
      <c r="Y78" s="17">
        <v>2019</v>
      </c>
      <c r="Z78" s="23">
        <v>0</v>
      </c>
      <c r="AA78" s="23">
        <v>0</v>
      </c>
      <c r="AB78" s="23">
        <v>453.72499999999997</v>
      </c>
      <c r="AC78" s="23">
        <v>0</v>
      </c>
      <c r="AD78" s="23">
        <v>0</v>
      </c>
      <c r="AE78" s="23">
        <v>365.8</v>
      </c>
      <c r="AF78" s="23">
        <v>0</v>
      </c>
      <c r="AG78" s="23">
        <v>0</v>
      </c>
      <c r="AH78" s="23">
        <v>620.09999999999991</v>
      </c>
      <c r="AI78" s="20">
        <f t="shared" si="40"/>
        <v>4.840847501807434E-2</v>
      </c>
      <c r="AJ78" s="20">
        <f t="shared" si="41"/>
        <v>2.762790972177822E-3</v>
      </c>
      <c r="AK78" s="20">
        <f t="shared" si="33"/>
        <v>0.10089658530347669</v>
      </c>
      <c r="AL78" s="20">
        <f t="shared" si="34"/>
        <v>7.6059746123239916E-2</v>
      </c>
      <c r="AM78" s="20">
        <f t="shared" si="35"/>
        <v>7.7707338425295229E-3</v>
      </c>
      <c r="AN78" s="20">
        <f t="shared" si="36"/>
        <v>5.606732012964339E-2</v>
      </c>
      <c r="AO78" s="20">
        <f t="shared" si="37"/>
        <v>0.22315039320896882</v>
      </c>
      <c r="AP78" s="20">
        <f t="shared" si="38"/>
        <v>0.17990724301248731</v>
      </c>
      <c r="AQ78" s="20">
        <f t="shared" si="39"/>
        <v>0.30497671238940227</v>
      </c>
      <c r="AR78" s="21">
        <f t="shared" si="42"/>
        <v>2033.2699999999998</v>
      </c>
      <c r="AS78" s="21">
        <f>'Table 1'!C85/1000</f>
        <v>2225.1404345114347</v>
      </c>
    </row>
    <row r="79" spans="1:45" ht="15.75" thickBot="1" x14ac:dyDescent="0.3">
      <c r="A79" s="18">
        <v>2020</v>
      </c>
      <c r="B79" s="23">
        <v>0</v>
      </c>
      <c r="C79" s="23">
        <v>0</v>
      </c>
      <c r="D79" s="23">
        <v>0</v>
      </c>
      <c r="E79" s="23">
        <v>0</v>
      </c>
      <c r="F79" s="23">
        <v>98.747500000000002</v>
      </c>
      <c r="G79" s="23">
        <v>88.6</v>
      </c>
      <c r="H79" s="23">
        <v>0</v>
      </c>
      <c r="I79" s="23">
        <v>0</v>
      </c>
      <c r="J79" s="23">
        <v>0</v>
      </c>
      <c r="K79" s="23">
        <v>5.6624999999999996</v>
      </c>
      <c r="L79" s="23">
        <v>5.3</v>
      </c>
      <c r="M79" s="23">
        <v>0</v>
      </c>
      <c r="N79" s="23">
        <v>0</v>
      </c>
      <c r="O79" s="23">
        <v>203.82499999999999</v>
      </c>
      <c r="P79" s="23">
        <v>0</v>
      </c>
      <c r="Q79" s="23">
        <v>0</v>
      </c>
      <c r="R79" s="23">
        <v>159.625</v>
      </c>
      <c r="S79" s="23">
        <v>0</v>
      </c>
      <c r="T79" s="23">
        <v>0</v>
      </c>
      <c r="U79" s="23">
        <v>16.75</v>
      </c>
      <c r="V79" s="23">
        <v>0</v>
      </c>
      <c r="W79" s="23">
        <v>0</v>
      </c>
      <c r="X79" s="23">
        <v>116.375</v>
      </c>
      <c r="Y79" s="17">
        <v>2020</v>
      </c>
      <c r="Z79" s="23">
        <v>0</v>
      </c>
      <c r="AA79" s="23">
        <v>0</v>
      </c>
      <c r="AB79" s="23">
        <v>460.35</v>
      </c>
      <c r="AC79" s="23">
        <v>0</v>
      </c>
      <c r="AD79" s="23">
        <v>0</v>
      </c>
      <c r="AE79" s="23">
        <v>373.72500000000002</v>
      </c>
      <c r="AF79" s="23">
        <v>0</v>
      </c>
      <c r="AG79" s="23">
        <v>0</v>
      </c>
      <c r="AH79" s="23">
        <v>645.85</v>
      </c>
      <c r="AI79" s="20">
        <f t="shared" si="40"/>
        <v>4.7453998491044785E-2</v>
      </c>
      <c r="AJ79" s="20">
        <f t="shared" si="41"/>
        <v>2.7211652594297687E-3</v>
      </c>
      <c r="AK79" s="20">
        <f t="shared" si="33"/>
        <v>9.794993536481636E-2</v>
      </c>
      <c r="AL79" s="20">
        <f t="shared" si="34"/>
        <v>7.6709228174212246E-2</v>
      </c>
      <c r="AM79" s="20">
        <f t="shared" si="35"/>
        <v>8.0493630190637752E-3</v>
      </c>
      <c r="AN79" s="20">
        <f t="shared" si="36"/>
        <v>5.5925052020510263E-2</v>
      </c>
      <c r="AO79" s="20">
        <f t="shared" si="37"/>
        <v>0.22122532930304534</v>
      </c>
      <c r="AP79" s="20">
        <f t="shared" si="38"/>
        <v>0.17959690712236476</v>
      </c>
      <c r="AQ79" s="20">
        <f t="shared" si="39"/>
        <v>0.3103690212455128</v>
      </c>
      <c r="AR79" s="21">
        <f t="shared" si="42"/>
        <v>2080.91</v>
      </c>
      <c r="AS79" s="21">
        <f>'Table 1'!C86/1000</f>
        <v>2262.8633687851802</v>
      </c>
    </row>
    <row r="80" spans="1:45" ht="15.75" thickBot="1" x14ac:dyDescent="0.3">
      <c r="A80" s="18">
        <v>2021</v>
      </c>
      <c r="B80" s="23">
        <v>0</v>
      </c>
      <c r="C80" s="23">
        <v>0</v>
      </c>
      <c r="D80" s="23">
        <v>0</v>
      </c>
      <c r="E80" s="23">
        <v>0</v>
      </c>
      <c r="F80" s="23">
        <v>101.57250000000001</v>
      </c>
      <c r="G80" s="23">
        <v>91.4</v>
      </c>
      <c r="H80" s="23">
        <v>0</v>
      </c>
      <c r="I80" s="23">
        <v>0</v>
      </c>
      <c r="J80" s="23">
        <v>0</v>
      </c>
      <c r="K80" s="23">
        <v>5.3949999999999996</v>
      </c>
      <c r="L80" s="23">
        <v>5.2</v>
      </c>
      <c r="M80" s="23">
        <v>0</v>
      </c>
      <c r="N80" s="23">
        <v>0</v>
      </c>
      <c r="O80" s="23">
        <v>203.35</v>
      </c>
      <c r="P80" s="23">
        <v>0</v>
      </c>
      <c r="Q80" s="23">
        <v>0</v>
      </c>
      <c r="R80" s="23">
        <v>167.35</v>
      </c>
      <c r="S80" s="23">
        <v>0</v>
      </c>
      <c r="T80" s="23">
        <v>0</v>
      </c>
      <c r="U80" s="23">
        <v>18.5</v>
      </c>
      <c r="V80" s="23">
        <v>0</v>
      </c>
      <c r="W80" s="23">
        <v>0</v>
      </c>
      <c r="X80" s="23">
        <v>112.25</v>
      </c>
      <c r="Y80" s="17">
        <v>2021</v>
      </c>
      <c r="Z80" s="23">
        <v>0</v>
      </c>
      <c r="AA80" s="23">
        <v>0</v>
      </c>
      <c r="AB80" s="23">
        <v>449.92499999999995</v>
      </c>
      <c r="AC80" s="23">
        <v>0</v>
      </c>
      <c r="AD80" s="23">
        <v>0</v>
      </c>
      <c r="AE80" s="23">
        <v>363.92500000000001</v>
      </c>
      <c r="AF80" s="23">
        <v>0</v>
      </c>
      <c r="AG80" s="23">
        <v>0</v>
      </c>
      <c r="AH80" s="23">
        <v>663.17500000000007</v>
      </c>
      <c r="AI80" s="20">
        <f t="shared" si="40"/>
        <v>4.8705490561355681E-2</v>
      </c>
      <c r="AJ80" s="20">
        <f t="shared" si="41"/>
        <v>2.5869809404958418E-3</v>
      </c>
      <c r="AK80" s="20">
        <f t="shared" si="33"/>
        <v>9.7509281603304812E-2</v>
      </c>
      <c r="AL80" s="20">
        <f t="shared" si="34"/>
        <v>8.0246758182016514E-2</v>
      </c>
      <c r="AM80" s="20">
        <f t="shared" si="35"/>
        <v>8.8710189803842578E-3</v>
      </c>
      <c r="AN80" s="20">
        <f t="shared" si="36"/>
        <v>5.3825507056655841E-2</v>
      </c>
      <c r="AO80" s="20">
        <f t="shared" si="37"/>
        <v>0.21574557917564255</v>
      </c>
      <c r="AP80" s="20">
        <f t="shared" si="38"/>
        <v>0.17450732878034278</v>
      </c>
      <c r="AQ80" s="20">
        <f t="shared" si="39"/>
        <v>0.3180020547198017</v>
      </c>
      <c r="AR80" s="21">
        <f t="shared" si="42"/>
        <v>2085.4425000000001</v>
      </c>
      <c r="AS80" s="21">
        <f>'Table 1'!C87/1000</f>
        <v>2268.47150079426</v>
      </c>
    </row>
    <row r="81" spans="1:45" ht="15.75" thickBot="1" x14ac:dyDescent="0.3">
      <c r="A81" s="18">
        <v>2022</v>
      </c>
      <c r="B81" s="23">
        <v>0</v>
      </c>
      <c r="C81" s="23">
        <v>0</v>
      </c>
      <c r="D81" s="23">
        <v>0</v>
      </c>
      <c r="E81" s="23">
        <v>0</v>
      </c>
      <c r="F81" s="23">
        <v>100.27500000000001</v>
      </c>
      <c r="G81" s="23">
        <v>89.4</v>
      </c>
      <c r="H81" s="23">
        <v>0</v>
      </c>
      <c r="I81" s="23">
        <v>0</v>
      </c>
      <c r="J81" s="23">
        <v>0</v>
      </c>
      <c r="K81" s="23">
        <v>5.5049999999999999</v>
      </c>
      <c r="L81" s="23">
        <v>5.0999999999999996</v>
      </c>
      <c r="M81" s="23">
        <v>0</v>
      </c>
      <c r="N81" s="23">
        <v>0</v>
      </c>
      <c r="O81" s="23">
        <v>219.95</v>
      </c>
      <c r="P81" s="23">
        <v>0</v>
      </c>
      <c r="Q81" s="23">
        <v>0</v>
      </c>
      <c r="R81" s="23">
        <v>178.72499999999999</v>
      </c>
      <c r="S81" s="23">
        <v>0</v>
      </c>
      <c r="T81" s="23">
        <v>0</v>
      </c>
      <c r="U81" s="23">
        <v>22.3</v>
      </c>
      <c r="V81" s="23">
        <v>0</v>
      </c>
      <c r="W81" s="23">
        <v>0</v>
      </c>
      <c r="X81" s="23">
        <v>111.02500000000001</v>
      </c>
      <c r="Y81" s="17">
        <v>2022</v>
      </c>
      <c r="Z81" s="23">
        <v>0</v>
      </c>
      <c r="AA81" s="23">
        <v>0</v>
      </c>
      <c r="AB81" s="23">
        <v>449.24999999999994</v>
      </c>
      <c r="AC81" s="23">
        <v>0</v>
      </c>
      <c r="AD81" s="23">
        <v>0</v>
      </c>
      <c r="AE81" s="23">
        <v>360.6</v>
      </c>
      <c r="AF81" s="23">
        <v>0</v>
      </c>
      <c r="AG81" s="23">
        <v>0</v>
      </c>
      <c r="AH81" s="23">
        <v>713.07500000000005</v>
      </c>
      <c r="AI81" s="20">
        <f>F81/AR81</f>
        <v>4.6408463904142404E-2</v>
      </c>
      <c r="AJ81" s="20">
        <f t="shared" si="41"/>
        <v>2.5477795441765537E-3</v>
      </c>
      <c r="AK81" s="20">
        <f t="shared" si="33"/>
        <v>0.10179547879048736</v>
      </c>
      <c r="AL81" s="20">
        <f t="shared" si="34"/>
        <v>8.2716057953306901E-2</v>
      </c>
      <c r="AM81" s="20">
        <f t="shared" si="35"/>
        <v>1.0320705510469963E-2</v>
      </c>
      <c r="AN81" s="20">
        <f t="shared" si="36"/>
        <v>5.1383691896857743E-2</v>
      </c>
      <c r="AO81" s="20">
        <f t="shared" si="37"/>
        <v>0.20791824890487132</v>
      </c>
      <c r="AP81" s="20">
        <f t="shared" si="38"/>
        <v>0.16688997341145601</v>
      </c>
      <c r="AQ81" s="20">
        <f t="shared" si="39"/>
        <v>0.33001960008423181</v>
      </c>
      <c r="AR81" s="21">
        <f t="shared" si="42"/>
        <v>2160.7049999999999</v>
      </c>
      <c r="AS81" s="21">
        <f>'Table 1'!C88/1000</f>
        <v>2334.1730721476342</v>
      </c>
    </row>
    <row r="82" spans="1:45" ht="15.75" thickBot="1" x14ac:dyDescent="0.3">
      <c r="A82" s="18">
        <v>2023</v>
      </c>
      <c r="B82" s="23">
        <v>0</v>
      </c>
      <c r="C82" s="23">
        <v>0</v>
      </c>
      <c r="D82" s="23">
        <v>0</v>
      </c>
      <c r="E82" s="23">
        <v>0</v>
      </c>
      <c r="F82" s="23">
        <v>103.97642617449664</v>
      </c>
      <c r="G82" s="23">
        <v>92.7</v>
      </c>
      <c r="H82" s="23">
        <v>0</v>
      </c>
      <c r="I82" s="23">
        <v>0</v>
      </c>
      <c r="J82" s="23">
        <v>0</v>
      </c>
      <c r="K82" s="23">
        <v>6.4764705882352951</v>
      </c>
      <c r="L82" s="23">
        <v>6</v>
      </c>
      <c r="M82" s="23">
        <v>0</v>
      </c>
      <c r="N82" s="23">
        <v>0</v>
      </c>
      <c r="O82" s="23">
        <v>231.15</v>
      </c>
      <c r="P82" s="23">
        <v>0</v>
      </c>
      <c r="Q82" s="23">
        <v>0</v>
      </c>
      <c r="R82" s="23">
        <v>180.5</v>
      </c>
      <c r="S82" s="23">
        <v>0</v>
      </c>
      <c r="T82" s="23">
        <v>0</v>
      </c>
      <c r="U82" s="23">
        <v>22.35</v>
      </c>
      <c r="V82" s="23">
        <v>0</v>
      </c>
      <c r="W82" s="23">
        <v>0</v>
      </c>
      <c r="X82" s="23">
        <v>113.45</v>
      </c>
      <c r="Y82" s="17">
        <v>2023</v>
      </c>
      <c r="Z82" s="23">
        <v>0</v>
      </c>
      <c r="AA82" s="23">
        <v>0</v>
      </c>
      <c r="AB82" s="23">
        <v>449.84999999999997</v>
      </c>
      <c r="AC82" s="23">
        <v>0</v>
      </c>
      <c r="AD82" s="23">
        <v>0</v>
      </c>
      <c r="AE82" s="23">
        <v>375.70000000000005</v>
      </c>
      <c r="AF82" s="23">
        <v>0</v>
      </c>
      <c r="AG82" s="23">
        <v>0</v>
      </c>
      <c r="AH82" s="23">
        <v>714.77499999999998</v>
      </c>
      <c r="AI82" s="20">
        <f>F82/AR82</f>
        <v>4.7300112207483022E-2</v>
      </c>
      <c r="AJ82" s="20">
        <f t="shared" si="41"/>
        <v>2.9462234547077714E-3</v>
      </c>
      <c r="AK82" s="20">
        <f t="shared" si="33"/>
        <v>0.10515288261986305</v>
      </c>
      <c r="AL82" s="20">
        <f t="shared" si="34"/>
        <v>8.2111595556501327E-2</v>
      </c>
      <c r="AM82" s="20">
        <f t="shared" si="35"/>
        <v>1.0167280668630497E-2</v>
      </c>
      <c r="AN82" s="20">
        <f t="shared" si="36"/>
        <v>5.1609753550609837E-2</v>
      </c>
      <c r="AO82" s="20">
        <f t="shared" si="37"/>
        <v>0.20464211224981782</v>
      </c>
      <c r="AP82" s="20">
        <f t="shared" si="38"/>
        <v>0.17091039584807508</v>
      </c>
      <c r="AQ82" s="20">
        <f t="shared" si="39"/>
        <v>0.32515964384431151</v>
      </c>
      <c r="AR82" s="21">
        <f t="shared" si="42"/>
        <v>2198.2278967627321</v>
      </c>
      <c r="AS82" s="21">
        <f>'Table 1'!C89/1000</f>
        <v>2393.5331943672172</v>
      </c>
    </row>
  </sheetData>
  <mergeCells count="13">
    <mergeCell ref="AS4:AS5"/>
    <mergeCell ref="AF4:AH4"/>
    <mergeCell ref="A1:AS1"/>
    <mergeCell ref="H4:L4"/>
    <mergeCell ref="Z4:AB4"/>
    <mergeCell ref="AC4:AE4"/>
    <mergeCell ref="AI4:AQ4"/>
    <mergeCell ref="AR4:AR5"/>
    <mergeCell ref="V4:X4"/>
    <mergeCell ref="B4:G4"/>
    <mergeCell ref="M4:O4"/>
    <mergeCell ref="P4:R4"/>
    <mergeCell ref="S4:U4"/>
  </mergeCells>
  <hyperlinks>
    <hyperlink ref="A2" location="SourcesTable8" display="Click for table sources" xr:uid="{A94D7FF5-494F-449C-A9C9-E36AA7758C50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241" r:id="rId4">
          <objectPr defaultSize="0" autoPict="0" r:id="rId5">
            <anchor moveWithCells="1">
              <from>
                <xdr:col>1</xdr:col>
                <xdr:colOff>0</xdr:colOff>
                <xdr:row>84</xdr:row>
                <xdr:rowOff>0</xdr:rowOff>
              </from>
              <to>
                <xdr:col>15</xdr:col>
                <xdr:colOff>466725</xdr:colOff>
                <xdr:row>131</xdr:row>
                <xdr:rowOff>19050</xdr:rowOff>
              </to>
            </anchor>
          </objectPr>
        </oleObject>
      </mc:Choice>
      <mc:Fallback>
        <oleObject progId="Word.Document.12" shapeId="10241" r:id="rId4"/>
      </mc:Fallback>
    </mc:AlternateContent>
  </oleObjec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A04D-2C96-4ACE-83D6-F63AF3E913DC}">
  <dimension ref="A1:DN117"/>
  <sheetViews>
    <sheetView tabSelected="1" workbookViewId="0">
      <pane xSplit="1" ySplit="6" topLeftCell="B84" activePane="bottomRight" state="frozen"/>
      <selection pane="topRight" activeCell="B1" sqref="B1"/>
      <selection pane="bottomLeft" activeCell="A7" sqref="A7"/>
      <selection pane="bottomRight" sqref="A1:U1"/>
    </sheetView>
  </sheetViews>
  <sheetFormatPr defaultColWidth="9.140625" defaultRowHeight="12.75" x14ac:dyDescent="0.2"/>
  <cols>
    <col min="1" max="6" width="9.140625" style="46"/>
    <col min="7" max="12" width="10.140625" style="46" customWidth="1"/>
    <col min="13" max="20" width="9.140625" style="46"/>
    <col min="21" max="22" width="9.5703125" style="46" customWidth="1"/>
    <col min="23" max="23" width="9.140625" style="46"/>
    <col min="24" max="24" width="10.85546875" style="46" customWidth="1"/>
    <col min="25" max="26" width="9.5703125" style="46" customWidth="1"/>
    <col min="27" max="28" width="9.140625" style="46"/>
    <col min="29" max="33" width="9.7109375" style="46" customWidth="1"/>
    <col min="34" max="53" width="9.140625" style="46"/>
    <col min="54" max="58" width="9.85546875" style="46" customWidth="1"/>
    <col min="59" max="59" width="10.140625" style="46" customWidth="1"/>
    <col min="60" max="86" width="9.140625" style="46"/>
    <col min="87" max="88" width="10.85546875" style="46" bestFit="1" customWidth="1"/>
    <col min="89" max="105" width="9.140625" style="46"/>
    <col min="106" max="106" width="11.85546875" style="46" customWidth="1"/>
    <col min="107" max="108" width="9.140625" style="46"/>
    <col min="109" max="109" width="11.42578125" style="46" customWidth="1"/>
    <col min="110" max="110" width="12" style="46" customWidth="1"/>
    <col min="111" max="118" width="11.42578125" style="46" customWidth="1"/>
    <col min="119" max="16384" width="9.140625" style="46"/>
  </cols>
  <sheetData>
    <row r="1" spans="1:118" ht="15.75" x14ac:dyDescent="0.25">
      <c r="A1" s="304" t="s">
        <v>117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</row>
    <row r="2" spans="1:118" ht="15.75" thickBot="1" x14ac:dyDescent="0.3">
      <c r="A2" s="4" t="s">
        <v>53</v>
      </c>
    </row>
    <row r="3" spans="1:118" s="24" customFormat="1" ht="15" customHeight="1" thickBot="1" x14ac:dyDescent="0.25">
      <c r="B3" s="25"/>
      <c r="C3" s="26"/>
      <c r="D3" s="26"/>
      <c r="E3" s="26"/>
      <c r="F3" s="26"/>
      <c r="G3" s="26"/>
      <c r="H3" s="27"/>
      <c r="I3" s="25"/>
      <c r="J3" s="26"/>
      <c r="K3" s="26"/>
      <c r="L3" s="26"/>
      <c r="M3" s="26"/>
      <c r="N3" s="26"/>
      <c r="O3" s="27"/>
      <c r="P3" s="26"/>
      <c r="Q3" s="26"/>
      <c r="R3" s="26"/>
      <c r="S3" s="28"/>
      <c r="T3" s="28"/>
      <c r="U3" s="28"/>
      <c r="V3" s="29"/>
      <c r="X3" s="30"/>
      <c r="Y3" s="28"/>
      <c r="Z3" s="28"/>
      <c r="AA3" s="28"/>
      <c r="AB3" s="28"/>
      <c r="AC3" s="28"/>
      <c r="AD3" s="29"/>
      <c r="AE3" s="30"/>
      <c r="AF3" s="28"/>
      <c r="AG3" s="28"/>
      <c r="AH3" s="28"/>
      <c r="AI3" s="28"/>
      <c r="AJ3" s="28"/>
      <c r="AK3" s="29"/>
      <c r="AL3" s="30"/>
      <c r="AM3" s="28"/>
      <c r="AN3" s="28"/>
      <c r="AO3" s="28"/>
      <c r="AP3" s="28"/>
      <c r="AQ3" s="28"/>
      <c r="AR3" s="29"/>
      <c r="AT3" s="320" t="s">
        <v>118</v>
      </c>
      <c r="AU3" s="321"/>
      <c r="AV3" s="321"/>
      <c r="AW3" s="321"/>
      <c r="AX3" s="321"/>
      <c r="AY3" s="321"/>
      <c r="AZ3" s="321"/>
      <c r="BA3" s="321"/>
      <c r="BB3" s="321"/>
      <c r="BC3" s="321"/>
      <c r="BD3" s="321"/>
      <c r="BE3" s="321"/>
      <c r="BF3" s="321"/>
      <c r="BG3" s="321"/>
      <c r="BH3" s="322"/>
      <c r="BJ3" s="320" t="s">
        <v>119</v>
      </c>
      <c r="BK3" s="321"/>
      <c r="BL3" s="321"/>
      <c r="BM3" s="321"/>
      <c r="BN3" s="321"/>
      <c r="BO3" s="321"/>
      <c r="BP3" s="321"/>
      <c r="BQ3" s="321"/>
      <c r="BR3" s="321"/>
      <c r="BS3" s="321"/>
      <c r="BT3" s="321"/>
      <c r="BU3" s="321"/>
      <c r="BV3" s="321"/>
      <c r="BW3" s="321"/>
      <c r="BX3" s="321"/>
      <c r="BY3" s="321"/>
      <c r="BZ3" s="321"/>
      <c r="CA3" s="321"/>
      <c r="CB3" s="321"/>
      <c r="CC3" s="321"/>
      <c r="CD3" s="322"/>
      <c r="CF3" s="332" t="s">
        <v>181</v>
      </c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4"/>
      <c r="DB3" s="323"/>
      <c r="DC3" s="324"/>
      <c r="DD3" s="324"/>
      <c r="DE3" s="324"/>
      <c r="DF3" s="324"/>
      <c r="DG3" s="324"/>
      <c r="DH3" s="325"/>
      <c r="DI3" s="30"/>
      <c r="DJ3" s="28"/>
      <c r="DK3" s="28"/>
      <c r="DL3" s="28"/>
      <c r="DM3" s="28"/>
      <c r="DN3" s="29"/>
    </row>
    <row r="4" spans="1:118" s="31" customFormat="1" ht="13.5" thickBot="1" x14ac:dyDescent="0.25">
      <c r="B4" s="326" t="s">
        <v>121</v>
      </c>
      <c r="C4" s="327"/>
      <c r="D4" s="327"/>
      <c r="E4" s="327"/>
      <c r="F4" s="327"/>
      <c r="G4" s="327"/>
      <c r="H4" s="328"/>
      <c r="I4" s="326" t="s">
        <v>122</v>
      </c>
      <c r="J4" s="327"/>
      <c r="K4" s="327"/>
      <c r="L4" s="327"/>
      <c r="M4" s="327"/>
      <c r="N4" s="327"/>
      <c r="O4" s="328"/>
      <c r="P4" s="327" t="s">
        <v>96</v>
      </c>
      <c r="Q4" s="327"/>
      <c r="R4" s="327"/>
      <c r="S4" s="327"/>
      <c r="T4" s="327"/>
      <c r="U4" s="327"/>
      <c r="V4" s="328"/>
      <c r="X4" s="326" t="s">
        <v>97</v>
      </c>
      <c r="Y4" s="327"/>
      <c r="Z4" s="327"/>
      <c r="AA4" s="327"/>
      <c r="AB4" s="327"/>
      <c r="AC4" s="327"/>
      <c r="AD4" s="328"/>
      <c r="AE4" s="326" t="s">
        <v>123</v>
      </c>
      <c r="AF4" s="327"/>
      <c r="AG4" s="327"/>
      <c r="AH4" s="327"/>
      <c r="AI4" s="327"/>
      <c r="AJ4" s="327"/>
      <c r="AK4" s="328"/>
      <c r="AL4" s="326" t="s">
        <v>113</v>
      </c>
      <c r="AM4" s="327"/>
      <c r="AN4" s="327"/>
      <c r="AO4" s="327"/>
      <c r="AP4" s="327"/>
      <c r="AQ4" s="327"/>
      <c r="AR4" s="328"/>
      <c r="AT4" s="329" t="s">
        <v>124</v>
      </c>
      <c r="AU4" s="330"/>
      <c r="AV4" s="330"/>
      <c r="AW4" s="330"/>
      <c r="AX4" s="330"/>
      <c r="AY4" s="330"/>
      <c r="AZ4" s="331"/>
      <c r="BB4" s="329" t="s">
        <v>107</v>
      </c>
      <c r="BC4" s="330"/>
      <c r="BD4" s="330"/>
      <c r="BE4" s="330"/>
      <c r="BF4" s="330"/>
      <c r="BG4" s="330"/>
      <c r="BH4" s="331"/>
      <c r="BJ4" s="341" t="s">
        <v>125</v>
      </c>
      <c r="BK4" s="342"/>
      <c r="BL4" s="342"/>
      <c r="BM4" s="342"/>
      <c r="BN4" s="342"/>
      <c r="BO4" s="342"/>
      <c r="BP4" s="343"/>
      <c r="BQ4" s="341" t="s">
        <v>126</v>
      </c>
      <c r="BR4" s="342"/>
      <c r="BS4" s="342"/>
      <c r="BT4" s="342"/>
      <c r="BU4" s="342"/>
      <c r="BV4" s="342"/>
      <c r="BW4" s="343"/>
      <c r="BX4" s="341" t="s">
        <v>108</v>
      </c>
      <c r="BY4" s="342"/>
      <c r="BZ4" s="342"/>
      <c r="CA4" s="342"/>
      <c r="CB4" s="342"/>
      <c r="CC4" s="342"/>
      <c r="CD4" s="343"/>
      <c r="CF4" s="344" t="s">
        <v>127</v>
      </c>
      <c r="CG4" s="345"/>
      <c r="CH4" s="345"/>
      <c r="CI4" s="345"/>
      <c r="CJ4" s="345"/>
      <c r="CK4" s="345"/>
      <c r="CL4" s="346"/>
      <c r="CM4" s="344" t="s">
        <v>128</v>
      </c>
      <c r="CN4" s="345"/>
      <c r="CO4" s="345"/>
      <c r="CP4" s="345"/>
      <c r="CQ4" s="345"/>
      <c r="CR4" s="345"/>
      <c r="CS4" s="346"/>
      <c r="CT4" s="335" t="s">
        <v>129</v>
      </c>
      <c r="CU4" s="336"/>
      <c r="CV4" s="336"/>
      <c r="CW4" s="336"/>
      <c r="CX4" s="336"/>
      <c r="CY4" s="336"/>
      <c r="CZ4" s="337"/>
      <c r="DB4" s="323" t="s">
        <v>120</v>
      </c>
      <c r="DC4" s="324"/>
      <c r="DD4" s="324"/>
      <c r="DE4" s="324"/>
      <c r="DF4" s="324"/>
      <c r="DG4" s="324"/>
      <c r="DH4" s="325"/>
      <c r="DI4" s="338" t="s">
        <v>130</v>
      </c>
      <c r="DJ4" s="339"/>
      <c r="DK4" s="339"/>
      <c r="DL4" s="339"/>
      <c r="DM4" s="339"/>
      <c r="DN4" s="340"/>
    </row>
    <row r="5" spans="1:118" s="31" customFormat="1" ht="24" customHeight="1" thickBot="1" x14ac:dyDescent="0.25">
      <c r="B5" s="281">
        <v>1</v>
      </c>
      <c r="C5" s="282">
        <v>2</v>
      </c>
      <c r="D5" s="281">
        <v>3</v>
      </c>
      <c r="E5" s="282">
        <v>4</v>
      </c>
      <c r="F5" s="281">
        <v>5</v>
      </c>
      <c r="G5" s="282">
        <v>6</v>
      </c>
      <c r="H5" s="281">
        <v>7</v>
      </c>
      <c r="I5" s="282">
        <v>8</v>
      </c>
      <c r="J5" s="281">
        <v>9</v>
      </c>
      <c r="K5" s="282">
        <v>10</v>
      </c>
      <c r="L5" s="281">
        <v>11</v>
      </c>
      <c r="M5" s="282">
        <v>12</v>
      </c>
      <c r="N5" s="281">
        <v>13</v>
      </c>
      <c r="O5" s="282">
        <v>14</v>
      </c>
      <c r="P5" s="281">
        <v>15</v>
      </c>
      <c r="Q5" s="282">
        <v>16</v>
      </c>
      <c r="R5" s="281">
        <v>17</v>
      </c>
      <c r="S5" s="282">
        <v>18</v>
      </c>
      <c r="T5" s="281">
        <v>19</v>
      </c>
      <c r="U5" s="282">
        <v>20</v>
      </c>
      <c r="V5" s="281">
        <v>21</v>
      </c>
      <c r="W5" s="242"/>
      <c r="X5" s="281">
        <v>22</v>
      </c>
      <c r="Y5" s="281">
        <v>23</v>
      </c>
      <c r="Z5" s="281">
        <v>24</v>
      </c>
      <c r="AA5" s="281">
        <v>25</v>
      </c>
      <c r="AB5" s="281">
        <v>26</v>
      </c>
      <c r="AC5" s="281">
        <v>27</v>
      </c>
      <c r="AD5" s="281">
        <v>28</v>
      </c>
      <c r="AE5" s="281">
        <v>29</v>
      </c>
      <c r="AF5" s="281">
        <v>30</v>
      </c>
      <c r="AG5" s="281">
        <v>31</v>
      </c>
      <c r="AH5" s="281">
        <v>32</v>
      </c>
      <c r="AI5" s="281">
        <v>33</v>
      </c>
      <c r="AJ5" s="281">
        <v>34</v>
      </c>
      <c r="AK5" s="281">
        <v>35</v>
      </c>
      <c r="AL5" s="281">
        <v>36</v>
      </c>
      <c r="AM5" s="281">
        <v>37</v>
      </c>
      <c r="AN5" s="281">
        <v>38</v>
      </c>
      <c r="AO5" s="281">
        <v>39</v>
      </c>
      <c r="AP5" s="281">
        <v>40</v>
      </c>
      <c r="AQ5" s="281">
        <v>41</v>
      </c>
      <c r="AR5" s="281">
        <v>42</v>
      </c>
      <c r="AS5" s="208"/>
      <c r="AT5" s="281">
        <v>43</v>
      </c>
      <c r="AU5" s="281">
        <v>44</v>
      </c>
      <c r="AV5" s="281">
        <v>45</v>
      </c>
      <c r="AW5" s="281">
        <v>46</v>
      </c>
      <c r="AX5" s="281">
        <v>47</v>
      </c>
      <c r="AY5" s="281">
        <v>48</v>
      </c>
      <c r="AZ5" s="281">
        <v>49</v>
      </c>
      <c r="BA5" s="240"/>
      <c r="BB5" s="281">
        <v>50</v>
      </c>
      <c r="BC5" s="281">
        <v>51</v>
      </c>
      <c r="BD5" s="281">
        <v>52</v>
      </c>
      <c r="BE5" s="281">
        <v>53</v>
      </c>
      <c r="BF5" s="281">
        <v>54</v>
      </c>
      <c r="BG5" s="281">
        <v>55</v>
      </c>
      <c r="BH5" s="281">
        <v>56</v>
      </c>
      <c r="BI5" s="208"/>
      <c r="BJ5" s="281">
        <v>57</v>
      </c>
      <c r="BK5" s="281">
        <v>58</v>
      </c>
      <c r="BL5" s="281">
        <v>59</v>
      </c>
      <c r="BM5" s="281">
        <v>60</v>
      </c>
      <c r="BN5" s="281">
        <v>61</v>
      </c>
      <c r="BO5" s="281">
        <v>62</v>
      </c>
      <c r="BP5" s="281">
        <v>63</v>
      </c>
      <c r="BQ5" s="281">
        <v>64</v>
      </c>
      <c r="BR5" s="281">
        <v>65</v>
      </c>
      <c r="BS5" s="281">
        <v>66</v>
      </c>
      <c r="BT5" s="281">
        <v>67</v>
      </c>
      <c r="BU5" s="281">
        <v>68</v>
      </c>
      <c r="BV5" s="281">
        <v>69</v>
      </c>
      <c r="BW5" s="281">
        <v>70</v>
      </c>
      <c r="BX5" s="281">
        <v>71</v>
      </c>
      <c r="BY5" s="281">
        <v>72</v>
      </c>
      <c r="BZ5" s="281">
        <v>73</v>
      </c>
      <c r="CA5" s="281">
        <v>74</v>
      </c>
      <c r="CB5" s="281">
        <v>75</v>
      </c>
      <c r="CC5" s="281">
        <v>76</v>
      </c>
      <c r="CD5" s="281">
        <v>77</v>
      </c>
      <c r="CE5" s="208"/>
      <c r="CF5" s="281">
        <v>78</v>
      </c>
      <c r="CG5" s="281">
        <v>79</v>
      </c>
      <c r="CH5" s="281">
        <v>80</v>
      </c>
      <c r="CI5" s="281">
        <v>81</v>
      </c>
      <c r="CJ5" s="281">
        <v>82</v>
      </c>
      <c r="CK5" s="281">
        <v>83</v>
      </c>
      <c r="CL5" s="281">
        <v>84</v>
      </c>
      <c r="CM5" s="281">
        <v>85</v>
      </c>
      <c r="CN5" s="281">
        <v>86</v>
      </c>
      <c r="CO5" s="281">
        <v>87</v>
      </c>
      <c r="CP5" s="281">
        <v>88</v>
      </c>
      <c r="CQ5" s="281">
        <v>89</v>
      </c>
      <c r="CR5" s="281">
        <v>90</v>
      </c>
      <c r="CS5" s="281">
        <v>91</v>
      </c>
      <c r="CT5" s="281">
        <v>92</v>
      </c>
      <c r="CU5" s="281">
        <v>93</v>
      </c>
      <c r="CV5" s="281">
        <v>94</v>
      </c>
      <c r="CW5" s="281">
        <v>95</v>
      </c>
      <c r="CX5" s="281">
        <v>96</v>
      </c>
      <c r="CY5" s="281">
        <v>97</v>
      </c>
      <c r="CZ5" s="281">
        <v>98</v>
      </c>
      <c r="DA5" s="208"/>
      <c r="DB5" s="281">
        <v>99</v>
      </c>
      <c r="DC5" s="281">
        <v>100</v>
      </c>
      <c r="DD5" s="281">
        <v>101</v>
      </c>
      <c r="DE5" s="281">
        <v>102</v>
      </c>
      <c r="DF5" s="281">
        <v>103</v>
      </c>
      <c r="DG5" s="281">
        <v>104</v>
      </c>
      <c r="DH5" s="281">
        <v>105</v>
      </c>
      <c r="DI5" s="281">
        <v>106</v>
      </c>
      <c r="DJ5" s="281">
        <v>107</v>
      </c>
      <c r="DK5" s="281">
        <v>108</v>
      </c>
      <c r="DL5" s="281">
        <v>109</v>
      </c>
      <c r="DM5" s="281">
        <v>110</v>
      </c>
      <c r="DN5" s="281">
        <v>111</v>
      </c>
    </row>
    <row r="6" spans="1:118" s="37" customFormat="1" ht="82.5" customHeight="1" thickTop="1" thickBot="1" x14ac:dyDescent="0.25">
      <c r="A6" s="32" t="s">
        <v>131</v>
      </c>
      <c r="B6" s="34" t="s">
        <v>8</v>
      </c>
      <c r="C6" s="106" t="s">
        <v>132</v>
      </c>
      <c r="D6" s="35" t="s">
        <v>133</v>
      </c>
      <c r="E6" s="35" t="s">
        <v>134</v>
      </c>
      <c r="F6" s="35" t="s">
        <v>135</v>
      </c>
      <c r="G6" s="107" t="s">
        <v>136</v>
      </c>
      <c r="H6" s="36" t="s">
        <v>137</v>
      </c>
      <c r="I6" s="34" t="s">
        <v>8</v>
      </c>
      <c r="J6" s="106" t="s">
        <v>132</v>
      </c>
      <c r="K6" s="35" t="s">
        <v>133</v>
      </c>
      <c r="L6" s="35" t="s">
        <v>138</v>
      </c>
      <c r="M6" s="35" t="s">
        <v>139</v>
      </c>
      <c r="N6" s="107" t="s">
        <v>140</v>
      </c>
      <c r="O6" s="36" t="s">
        <v>141</v>
      </c>
      <c r="P6" s="106" t="s">
        <v>8</v>
      </c>
      <c r="Q6" s="106" t="s">
        <v>132</v>
      </c>
      <c r="R6" s="35" t="s">
        <v>133</v>
      </c>
      <c r="S6" s="35" t="s">
        <v>142</v>
      </c>
      <c r="T6" s="35" t="s">
        <v>143</v>
      </c>
      <c r="U6" s="107" t="s">
        <v>144</v>
      </c>
      <c r="V6" s="36" t="s">
        <v>145</v>
      </c>
      <c r="W6" s="107" t="s">
        <v>131</v>
      </c>
      <c r="X6" s="34" t="s">
        <v>8</v>
      </c>
      <c r="Y6" s="106" t="s">
        <v>132</v>
      </c>
      <c r="Z6" s="35" t="s">
        <v>133</v>
      </c>
      <c r="AA6" s="35" t="s">
        <v>146</v>
      </c>
      <c r="AB6" s="35" t="s">
        <v>147</v>
      </c>
      <c r="AC6" s="107" t="s">
        <v>148</v>
      </c>
      <c r="AD6" s="36" t="s">
        <v>149</v>
      </c>
      <c r="AE6" s="34" t="s">
        <v>8</v>
      </c>
      <c r="AF6" s="106" t="s">
        <v>132</v>
      </c>
      <c r="AG6" s="35" t="s">
        <v>133</v>
      </c>
      <c r="AH6" s="35" t="s">
        <v>150</v>
      </c>
      <c r="AI6" s="35" t="s">
        <v>151</v>
      </c>
      <c r="AJ6" s="107" t="s">
        <v>152</v>
      </c>
      <c r="AK6" s="36" t="s">
        <v>153</v>
      </c>
      <c r="AL6" s="34" t="s">
        <v>8</v>
      </c>
      <c r="AM6" s="106" t="s">
        <v>132</v>
      </c>
      <c r="AN6" s="35" t="s">
        <v>133</v>
      </c>
      <c r="AO6" s="35" t="s">
        <v>154</v>
      </c>
      <c r="AP6" s="35" t="s">
        <v>155</v>
      </c>
      <c r="AQ6" s="107" t="s">
        <v>156</v>
      </c>
      <c r="AR6" s="36" t="s">
        <v>157</v>
      </c>
      <c r="AS6" s="165" t="s">
        <v>131</v>
      </c>
      <c r="AT6" s="33" t="s">
        <v>158</v>
      </c>
      <c r="AU6" s="35" t="s">
        <v>159</v>
      </c>
      <c r="AV6" s="35" t="s">
        <v>160</v>
      </c>
      <c r="AW6" s="35" t="s">
        <v>161</v>
      </c>
      <c r="AX6" s="35" t="s">
        <v>162</v>
      </c>
      <c r="AY6" s="35" t="s">
        <v>152</v>
      </c>
      <c r="AZ6" s="36" t="s">
        <v>153</v>
      </c>
      <c r="BA6" s="165" t="s">
        <v>131</v>
      </c>
      <c r="BB6" s="34" t="s">
        <v>163</v>
      </c>
      <c r="BC6" s="35" t="s">
        <v>164</v>
      </c>
      <c r="BD6" s="35" t="s">
        <v>165</v>
      </c>
      <c r="BE6" s="35" t="s">
        <v>166</v>
      </c>
      <c r="BF6" s="35" t="s">
        <v>167</v>
      </c>
      <c r="BG6" s="35" t="s">
        <v>168</v>
      </c>
      <c r="BH6" s="36" t="s">
        <v>169</v>
      </c>
      <c r="BI6" s="165" t="s">
        <v>131</v>
      </c>
      <c r="BJ6" s="34" t="s">
        <v>8</v>
      </c>
      <c r="BK6" s="35" t="s">
        <v>132</v>
      </c>
      <c r="BL6" s="35" t="s">
        <v>133</v>
      </c>
      <c r="BM6" s="35" t="s">
        <v>161</v>
      </c>
      <c r="BN6" s="35" t="s">
        <v>162</v>
      </c>
      <c r="BO6" s="35" t="s">
        <v>152</v>
      </c>
      <c r="BP6" s="36" t="s">
        <v>153</v>
      </c>
      <c r="BQ6" s="34" t="s">
        <v>8</v>
      </c>
      <c r="BR6" s="35" t="s">
        <v>132</v>
      </c>
      <c r="BS6" s="35" t="s">
        <v>133</v>
      </c>
      <c r="BT6" s="35" t="s">
        <v>161</v>
      </c>
      <c r="BU6" s="35" t="s">
        <v>162</v>
      </c>
      <c r="BV6" s="35" t="s">
        <v>152</v>
      </c>
      <c r="BW6" s="36" t="s">
        <v>153</v>
      </c>
      <c r="BX6" s="110" t="s">
        <v>8</v>
      </c>
      <c r="BY6" s="108" t="s">
        <v>132</v>
      </c>
      <c r="BZ6" s="108" t="s">
        <v>133</v>
      </c>
      <c r="CA6" s="108" t="s">
        <v>161</v>
      </c>
      <c r="CB6" s="108" t="s">
        <v>162</v>
      </c>
      <c r="CC6" s="108" t="s">
        <v>152</v>
      </c>
      <c r="CD6" s="109" t="s">
        <v>153</v>
      </c>
      <c r="CE6" s="165" t="s">
        <v>131</v>
      </c>
      <c r="CF6" s="209" t="s">
        <v>8</v>
      </c>
      <c r="CG6" s="210" t="s">
        <v>132</v>
      </c>
      <c r="CH6" s="210" t="s">
        <v>133</v>
      </c>
      <c r="CI6" s="210" t="s">
        <v>161</v>
      </c>
      <c r="CJ6" s="210" t="s">
        <v>162</v>
      </c>
      <c r="CK6" s="210" t="s">
        <v>152</v>
      </c>
      <c r="CL6" s="211" t="s">
        <v>153</v>
      </c>
      <c r="CM6" s="209" t="s">
        <v>8</v>
      </c>
      <c r="CN6" s="210" t="s">
        <v>132</v>
      </c>
      <c r="CO6" s="210" t="s">
        <v>133</v>
      </c>
      <c r="CP6" s="210" t="s">
        <v>161</v>
      </c>
      <c r="CQ6" s="210" t="s">
        <v>162</v>
      </c>
      <c r="CR6" s="210" t="s">
        <v>152</v>
      </c>
      <c r="CS6" s="211" t="s">
        <v>153</v>
      </c>
      <c r="CT6" s="186" t="s">
        <v>8</v>
      </c>
      <c r="CU6" s="187" t="s">
        <v>132</v>
      </c>
      <c r="CV6" s="187" t="s">
        <v>133</v>
      </c>
      <c r="CW6" s="187" t="s">
        <v>161</v>
      </c>
      <c r="CX6" s="187" t="s">
        <v>162</v>
      </c>
      <c r="CY6" s="187" t="s">
        <v>152</v>
      </c>
      <c r="CZ6" s="188" t="s">
        <v>153</v>
      </c>
      <c r="DA6" s="165" t="s">
        <v>131</v>
      </c>
      <c r="DB6" s="34" t="s">
        <v>170</v>
      </c>
      <c r="DC6" s="35" t="s">
        <v>171</v>
      </c>
      <c r="DD6" s="35" t="s">
        <v>172</v>
      </c>
      <c r="DE6" s="35" t="s">
        <v>173</v>
      </c>
      <c r="DF6" s="35" t="s">
        <v>174</v>
      </c>
      <c r="DG6" s="35" t="s">
        <v>175</v>
      </c>
      <c r="DH6" s="36" t="s">
        <v>176</v>
      </c>
      <c r="DI6" s="110" t="s">
        <v>177</v>
      </c>
      <c r="DJ6" s="108" t="s">
        <v>178</v>
      </c>
      <c r="DK6" s="108" t="s">
        <v>179</v>
      </c>
      <c r="DL6" s="108" t="s">
        <v>207</v>
      </c>
      <c r="DM6" s="108" t="s">
        <v>208</v>
      </c>
      <c r="DN6" s="109" t="s">
        <v>180</v>
      </c>
    </row>
    <row r="7" spans="1:118" ht="12.75" customHeight="1" x14ac:dyDescent="0.2">
      <c r="A7" s="38">
        <v>1947</v>
      </c>
      <c r="B7" s="39">
        <v>29</v>
      </c>
      <c r="C7" s="39">
        <v>142</v>
      </c>
      <c r="D7" s="39">
        <v>135.19999999999999</v>
      </c>
      <c r="E7" s="111">
        <f>B7+C7</f>
        <v>171</v>
      </c>
      <c r="F7" s="111">
        <f>B7+D7</f>
        <v>164.2</v>
      </c>
      <c r="G7" s="42">
        <f>B7/E7</f>
        <v>0.16959064327485379</v>
      </c>
      <c r="H7" s="43">
        <f>B7/F7</f>
        <v>0.17661388550548113</v>
      </c>
      <c r="I7" s="72">
        <v>3.4</v>
      </c>
      <c r="J7" s="72">
        <v>2.4000000000000004</v>
      </c>
      <c r="K7" s="72">
        <v>1.2000000000000004</v>
      </c>
      <c r="L7" s="73">
        <f>I7+J7</f>
        <v>5.8000000000000007</v>
      </c>
      <c r="M7" s="73">
        <f>I7+K7</f>
        <v>4.6000000000000005</v>
      </c>
      <c r="N7" s="42">
        <f>I7/L7</f>
        <v>0.58620689655172409</v>
      </c>
      <c r="O7" s="43">
        <f>I7/M7</f>
        <v>0.73913043478260854</v>
      </c>
      <c r="P7" s="120">
        <v>52.9</v>
      </c>
      <c r="Q7" s="72">
        <v>76.600000000000009</v>
      </c>
      <c r="R7" s="72">
        <v>66.400000000000006</v>
      </c>
      <c r="S7" s="122">
        <f>P7+Q7</f>
        <v>129.5</v>
      </c>
      <c r="T7" s="122">
        <f>P7+R7</f>
        <v>119.30000000000001</v>
      </c>
      <c r="U7" s="42">
        <f>P7/S7</f>
        <v>0.40849420849420848</v>
      </c>
      <c r="V7" s="43">
        <f>P7/T7</f>
        <v>0.44341994970662191</v>
      </c>
      <c r="W7" s="38">
        <v>1947</v>
      </c>
      <c r="X7" s="72">
        <v>12.8</v>
      </c>
      <c r="Y7" s="72">
        <v>11.4</v>
      </c>
      <c r="Z7" s="72">
        <v>11</v>
      </c>
      <c r="AA7" s="122">
        <f>X7+Y7</f>
        <v>24.200000000000003</v>
      </c>
      <c r="AB7" s="122">
        <f>X7+Z7</f>
        <v>23.8</v>
      </c>
      <c r="AC7" s="42">
        <f>X7/AA7</f>
        <v>0.52892561983471076</v>
      </c>
      <c r="AD7" s="43">
        <f>X7/AB7</f>
        <v>0.53781512605042014</v>
      </c>
      <c r="AE7" s="72">
        <v>3.7</v>
      </c>
      <c r="AF7" s="72">
        <v>11.6</v>
      </c>
      <c r="AG7" s="72">
        <v>10.199999999999999</v>
      </c>
      <c r="AH7" s="122">
        <f>AE7+AF7</f>
        <v>15.3</v>
      </c>
      <c r="AI7" s="122">
        <f>AE7+AG7</f>
        <v>13.899999999999999</v>
      </c>
      <c r="AJ7" s="42">
        <f>AE7/AH7</f>
        <v>0.24183006535947713</v>
      </c>
      <c r="AK7" s="43">
        <f>AE7/AI7</f>
        <v>0.2661870503597123</v>
      </c>
      <c r="AL7" s="72">
        <v>25.7</v>
      </c>
      <c r="AM7" s="72">
        <v>20.6</v>
      </c>
      <c r="AN7" s="72">
        <v>12.400000000000002</v>
      </c>
      <c r="AO7" s="122">
        <f>AL7+AM7</f>
        <v>46.3</v>
      </c>
      <c r="AP7" s="122">
        <f>AL7+AN7</f>
        <v>38.1</v>
      </c>
      <c r="AQ7" s="42">
        <f>AL7/AO7</f>
        <v>0.55507559395248385</v>
      </c>
      <c r="AR7" s="43">
        <f>AL7/AP7</f>
        <v>0.67454068241469811</v>
      </c>
      <c r="AS7" s="62">
        <v>1947</v>
      </c>
      <c r="AT7" s="44"/>
      <c r="AU7" s="40"/>
      <c r="AV7" s="40"/>
      <c r="AW7" s="40"/>
      <c r="AX7" s="40"/>
      <c r="AY7" s="40"/>
      <c r="AZ7" s="45"/>
      <c r="BA7" s="62">
        <v>1947</v>
      </c>
      <c r="BB7" s="47"/>
      <c r="BH7" s="48"/>
      <c r="BI7" s="62">
        <v>1947</v>
      </c>
      <c r="BJ7" s="169">
        <v>6.2</v>
      </c>
      <c r="BK7" s="169">
        <v>39.200000000000003</v>
      </c>
      <c r="BL7" s="169">
        <v>38.6</v>
      </c>
      <c r="BM7" s="122">
        <f>BJ7+BL7</f>
        <v>44.800000000000004</v>
      </c>
      <c r="BN7" s="122">
        <f>BJ7+BL7</f>
        <v>44.800000000000004</v>
      </c>
      <c r="BO7" s="49">
        <f>BJ7/BM7</f>
        <v>0.13839285714285712</v>
      </c>
      <c r="BP7" s="43">
        <f>BJ7/BN7</f>
        <v>0.13839285714285712</v>
      </c>
      <c r="BQ7" s="50"/>
      <c r="BR7" s="155"/>
      <c r="BS7" s="155"/>
      <c r="BT7" s="155"/>
      <c r="BU7" s="155"/>
      <c r="BV7" s="155"/>
      <c r="BW7" s="56"/>
      <c r="BX7" s="57"/>
      <c r="BY7" s="51"/>
      <c r="BZ7" s="52"/>
      <c r="CA7" s="52"/>
      <c r="CB7" s="52"/>
      <c r="CC7" s="52"/>
      <c r="CD7" s="53"/>
      <c r="CE7" s="62">
        <v>1947</v>
      </c>
      <c r="CF7" s="189">
        <v>81.599999999999994</v>
      </c>
      <c r="CG7" s="184">
        <v>28.2</v>
      </c>
      <c r="CH7" s="184">
        <v>24.2</v>
      </c>
      <c r="CI7" s="184">
        <f t="shared" ref="CI7:CI31" si="0">CF7+CG7</f>
        <v>109.8</v>
      </c>
      <c r="CJ7" s="184">
        <f t="shared" ref="CJ7:CJ31" si="1">CF7+CH7</f>
        <v>105.8</v>
      </c>
      <c r="CK7" s="190">
        <f t="shared" ref="CK7:CK31" si="2">CF7/CI7</f>
        <v>0.74316939890710376</v>
      </c>
      <c r="CL7" s="194">
        <f t="shared" ref="CL7:CL31" si="3">CF7/CJ7</f>
        <v>0.77126654064272204</v>
      </c>
      <c r="CM7" s="212"/>
      <c r="CN7" s="213"/>
      <c r="CO7" s="213"/>
      <c r="CP7" s="214"/>
      <c r="CQ7" s="214"/>
      <c r="CR7" s="214"/>
      <c r="CS7" s="215"/>
      <c r="CT7" s="189">
        <v>31.4</v>
      </c>
      <c r="CU7" s="184">
        <v>0</v>
      </c>
      <c r="CV7" s="184">
        <v>0</v>
      </c>
      <c r="CW7" s="184">
        <f>CT7+CU7</f>
        <v>31.4</v>
      </c>
      <c r="CX7" s="184">
        <f>CT7+CV7</f>
        <v>31.4</v>
      </c>
      <c r="CY7" s="190">
        <f>CT7/CW7</f>
        <v>1</v>
      </c>
      <c r="CZ7" s="194">
        <f>CT7/CX7</f>
        <v>1</v>
      </c>
      <c r="DA7" s="62">
        <v>1947</v>
      </c>
      <c r="DB7" s="54">
        <f t="shared" ref="DB7:DD14" si="4">B7+I7+P7+X7+AE7+AL7+BJ7+CF7</f>
        <v>215.29999999999998</v>
      </c>
      <c r="DC7" s="41">
        <f t="shared" si="4"/>
        <v>332</v>
      </c>
      <c r="DD7" s="41">
        <f t="shared" si="4"/>
        <v>299.2</v>
      </c>
      <c r="DE7" s="41">
        <f>DB7+DC7</f>
        <v>547.29999999999995</v>
      </c>
      <c r="DF7" s="41">
        <f>DB7+DD7</f>
        <v>514.5</v>
      </c>
      <c r="DG7" s="49">
        <f>DB7/DE7</f>
        <v>0.39338571167549791</v>
      </c>
      <c r="DH7" s="43">
        <f>DB7/DF7</f>
        <v>0.41846452866861028</v>
      </c>
      <c r="DI7" s="54">
        <f>'Table 1'!G13</f>
        <v>694.04174196007841</v>
      </c>
      <c r="DJ7" s="41">
        <f>DF7</f>
        <v>514.5</v>
      </c>
      <c r="DK7" s="55">
        <f>(DJ7-DI7)/DI7</f>
        <v>-0.25869012064465385</v>
      </c>
      <c r="DL7" s="49">
        <f>'Table 1'!M13</f>
        <v>0.54053069057414771</v>
      </c>
      <c r="DM7" s="49">
        <f>DH7</f>
        <v>0.41846452866861028</v>
      </c>
      <c r="DN7" s="43">
        <f>DM7-DL7</f>
        <v>-0.12206616190553743</v>
      </c>
    </row>
    <row r="8" spans="1:118" ht="12.75" customHeight="1" x14ac:dyDescent="0.2">
      <c r="A8" s="38">
        <v>1948</v>
      </c>
      <c r="B8" s="39">
        <v>30.599999999999998</v>
      </c>
      <c r="C8" s="112">
        <v>176</v>
      </c>
      <c r="D8" s="111">
        <v>168.2</v>
      </c>
      <c r="E8" s="111">
        <f t="shared" ref="E8:E71" si="5">B8+C8</f>
        <v>206.6</v>
      </c>
      <c r="F8" s="111">
        <f t="shared" ref="F8:F71" si="6">B8+D8</f>
        <v>198.79999999999998</v>
      </c>
      <c r="G8" s="42">
        <f t="shared" ref="G8:G71" si="7">B8/E8</f>
        <v>0.14811229428848016</v>
      </c>
      <c r="H8" s="43">
        <f t="shared" ref="H8:H71" si="8">B8/F8</f>
        <v>0.15392354124748492</v>
      </c>
      <c r="I8" s="72">
        <v>3.6</v>
      </c>
      <c r="J8" s="120">
        <v>2.4000000000000004</v>
      </c>
      <c r="K8" s="73">
        <v>1.2000000000000004</v>
      </c>
      <c r="L8" s="73">
        <f t="shared" ref="L8:L71" si="9">I8+J8</f>
        <v>6</v>
      </c>
      <c r="M8" s="73">
        <f t="shared" ref="M8:M71" si="10">I8+K8</f>
        <v>4.8000000000000007</v>
      </c>
      <c r="N8" s="42">
        <f t="shared" ref="N8:N71" si="11">I8/L8</f>
        <v>0.6</v>
      </c>
      <c r="O8" s="43">
        <f t="shared" ref="O8:O71" si="12">I8/M8</f>
        <v>0.74999999999999989</v>
      </c>
      <c r="P8" s="120">
        <v>60.2</v>
      </c>
      <c r="Q8" s="120">
        <v>84</v>
      </c>
      <c r="R8" s="73">
        <v>70.8</v>
      </c>
      <c r="S8" s="122">
        <f t="shared" ref="S8:S71" si="13">P8+Q8</f>
        <v>144.19999999999999</v>
      </c>
      <c r="T8" s="122">
        <f t="shared" ref="T8:T71" si="14">P8+R8</f>
        <v>131</v>
      </c>
      <c r="U8" s="42">
        <f t="shared" ref="U8:U71" si="15">P8/S8</f>
        <v>0.41747572815533984</v>
      </c>
      <c r="V8" s="43">
        <f t="shared" ref="V8:V71" si="16">P8/T8</f>
        <v>0.45954198473282443</v>
      </c>
      <c r="W8" s="38">
        <v>1948</v>
      </c>
      <c r="X8" s="72">
        <v>14.4</v>
      </c>
      <c r="Y8" s="120">
        <v>12.4</v>
      </c>
      <c r="Z8" s="73">
        <v>11.8</v>
      </c>
      <c r="AA8" s="122">
        <f t="shared" ref="AA8:AA71" si="17">X8+Y8</f>
        <v>26.8</v>
      </c>
      <c r="AB8" s="122">
        <f t="shared" ref="AB8:AB71" si="18">X8+Z8</f>
        <v>26.200000000000003</v>
      </c>
      <c r="AC8" s="42">
        <f t="shared" ref="AC8:AC71" si="19">X8/AA8</f>
        <v>0.53731343283582089</v>
      </c>
      <c r="AD8" s="43">
        <f t="shared" ref="AD8:AD71" si="20">X8/AB8</f>
        <v>0.54961832061068694</v>
      </c>
      <c r="AE8" s="72">
        <v>4</v>
      </c>
      <c r="AF8" s="120">
        <v>11.200000000000001</v>
      </c>
      <c r="AG8" s="73">
        <v>9.8000000000000007</v>
      </c>
      <c r="AH8" s="122">
        <f t="shared" ref="AH8:AH71" si="21">AE8+AF8</f>
        <v>15.200000000000001</v>
      </c>
      <c r="AI8" s="122">
        <f t="shared" ref="AI8:AI71" si="22">AE8+AG8</f>
        <v>13.8</v>
      </c>
      <c r="AJ8" s="42">
        <f t="shared" ref="AJ8:AJ71" si="23">AE8/AH8</f>
        <v>0.26315789473684209</v>
      </c>
      <c r="AK8" s="43">
        <f t="shared" ref="AK8:AK71" si="24">AE8/AI8</f>
        <v>0.28985507246376813</v>
      </c>
      <c r="AL8" s="72">
        <v>28.6</v>
      </c>
      <c r="AM8" s="120">
        <v>19.2</v>
      </c>
      <c r="AN8" s="73">
        <v>10.199999999999999</v>
      </c>
      <c r="AO8" s="122">
        <f t="shared" ref="AO8:AO71" si="25">AL8+AM8</f>
        <v>47.8</v>
      </c>
      <c r="AP8" s="122">
        <f t="shared" ref="AP8:AP71" si="26">AL8+AN8</f>
        <v>38.799999999999997</v>
      </c>
      <c r="AQ8" s="42">
        <f t="shared" ref="AQ8:AQ71" si="27">AL8/AO8</f>
        <v>0.59832635983263605</v>
      </c>
      <c r="AR8" s="43">
        <f t="shared" ref="AR8:AR71" si="28">AL8/AP8</f>
        <v>0.73711340206185572</v>
      </c>
      <c r="AS8" s="62">
        <v>1948</v>
      </c>
      <c r="AT8" s="44"/>
      <c r="AU8" s="40"/>
      <c r="AV8" s="40"/>
      <c r="AW8" s="40"/>
      <c r="AX8" s="40"/>
      <c r="AY8" s="40"/>
      <c r="AZ8" s="45"/>
      <c r="BA8" s="62">
        <v>1948</v>
      </c>
      <c r="BB8" s="47"/>
      <c r="BH8" s="48"/>
      <c r="BI8" s="62">
        <v>1948</v>
      </c>
      <c r="BJ8" s="169">
        <v>6.75</v>
      </c>
      <c r="BK8" s="122">
        <v>41.2</v>
      </c>
      <c r="BL8" s="122">
        <v>40.5</v>
      </c>
      <c r="BM8" s="122">
        <f t="shared" ref="BM8:BM71" si="29">BJ8+BL8</f>
        <v>47.25</v>
      </c>
      <c r="BN8" s="122">
        <f t="shared" ref="BN8:BN71" si="30">BJ8+BL8</f>
        <v>47.25</v>
      </c>
      <c r="BO8" s="49">
        <f t="shared" ref="BO8:BO71" si="31">BJ8/BM8</f>
        <v>0.14285714285714285</v>
      </c>
      <c r="BP8" s="43">
        <f t="shared" ref="BP8:BP71" si="32">BJ8/BN8</f>
        <v>0.14285714285714285</v>
      </c>
      <c r="BQ8" s="50"/>
      <c r="BR8" s="155"/>
      <c r="BS8" s="155"/>
      <c r="BT8" s="155"/>
      <c r="BU8" s="155"/>
      <c r="BV8" s="155"/>
      <c r="BW8" s="56"/>
      <c r="BX8" s="57"/>
      <c r="BZ8" s="155"/>
      <c r="CA8" s="155"/>
      <c r="CB8" s="155"/>
      <c r="CC8" s="155"/>
      <c r="CD8" s="56"/>
      <c r="CE8" s="62">
        <v>1948</v>
      </c>
      <c r="CF8" s="189">
        <v>87</v>
      </c>
      <c r="CG8" s="184">
        <v>29.6</v>
      </c>
      <c r="CH8" s="184">
        <v>25.8</v>
      </c>
      <c r="CI8" s="184">
        <f t="shared" si="0"/>
        <v>116.6</v>
      </c>
      <c r="CJ8" s="184">
        <f t="shared" si="1"/>
        <v>112.8</v>
      </c>
      <c r="CK8" s="190">
        <f t="shared" si="2"/>
        <v>0.74614065180102918</v>
      </c>
      <c r="CL8" s="194">
        <f t="shared" si="3"/>
        <v>0.77127659574468088</v>
      </c>
      <c r="CM8" s="216"/>
      <c r="CN8" s="217"/>
      <c r="CO8" s="217"/>
      <c r="CP8" s="218"/>
      <c r="CQ8" s="218"/>
      <c r="CR8" s="218"/>
      <c r="CS8" s="219"/>
      <c r="CT8" s="189">
        <v>31.6</v>
      </c>
      <c r="CU8" s="184">
        <v>0</v>
      </c>
      <c r="CV8" s="184">
        <v>0</v>
      </c>
      <c r="CW8" s="184">
        <f t="shared" ref="CW8:CW13" si="33">CT8+CU8</f>
        <v>31.6</v>
      </c>
      <c r="CX8" s="184">
        <f t="shared" ref="CX8:CX13" si="34">CT8+CV8</f>
        <v>31.6</v>
      </c>
      <c r="CY8" s="190">
        <f t="shared" ref="CY8:CY13" si="35">CT8/CW8</f>
        <v>1</v>
      </c>
      <c r="CZ8" s="194">
        <f t="shared" ref="CZ8:CZ13" si="36">CT8/CX8</f>
        <v>1</v>
      </c>
      <c r="DA8" s="62">
        <v>1948</v>
      </c>
      <c r="DB8" s="54">
        <f t="shared" si="4"/>
        <v>235.15</v>
      </c>
      <c r="DC8" s="41">
        <f t="shared" si="4"/>
        <v>375.99999999999994</v>
      </c>
      <c r="DD8" s="41">
        <f t="shared" si="4"/>
        <v>338.3</v>
      </c>
      <c r="DE8" s="41">
        <f>DB8+DC8</f>
        <v>611.15</v>
      </c>
      <c r="DF8" s="41">
        <f>DB8+DD8</f>
        <v>573.45000000000005</v>
      </c>
      <c r="DG8" s="49">
        <f t="shared" ref="DG8:DG71" si="37">DB8/DE8</f>
        <v>0.38476642395483929</v>
      </c>
      <c r="DH8" s="43">
        <f t="shared" ref="DH8:DH71" si="38">DB8/DF8</f>
        <v>0.41006190600749848</v>
      </c>
      <c r="DI8" s="54">
        <f>'Table 1'!G14</f>
        <v>781.0083834452256</v>
      </c>
      <c r="DJ8" s="41">
        <f t="shared" ref="DJ8:DJ71" si="39">DF8</f>
        <v>573.45000000000005</v>
      </c>
      <c r="DK8" s="55">
        <f t="shared" ref="DK8:DK71" si="40">(DJ8-DI8)/DI8</f>
        <v>-0.26575692123768635</v>
      </c>
      <c r="DL8" s="49">
        <f>'Table 1'!M14</f>
        <v>0.53330240526732919</v>
      </c>
      <c r="DM8" s="49">
        <f t="shared" ref="DM8:DM71" si="41">DH8</f>
        <v>0.41006190600749848</v>
      </c>
      <c r="DN8" s="43">
        <f t="shared" ref="DN8:DN71" si="42">DM8-DL8</f>
        <v>-0.12324049925983072</v>
      </c>
    </row>
    <row r="9" spans="1:118" ht="12.75" customHeight="1" x14ac:dyDescent="0.2">
      <c r="A9" s="38">
        <v>1949</v>
      </c>
      <c r="B9" s="39">
        <v>32</v>
      </c>
      <c r="C9" s="112">
        <v>188.6</v>
      </c>
      <c r="D9" s="111">
        <v>179.79999999999998</v>
      </c>
      <c r="E9" s="111">
        <f t="shared" si="5"/>
        <v>220.6</v>
      </c>
      <c r="F9" s="111">
        <f t="shared" si="6"/>
        <v>211.79999999999998</v>
      </c>
      <c r="G9" s="42">
        <f t="shared" si="7"/>
        <v>0.14505893019038985</v>
      </c>
      <c r="H9" s="43">
        <f t="shared" si="8"/>
        <v>0.15108593012275734</v>
      </c>
      <c r="I9" s="72">
        <v>3.8</v>
      </c>
      <c r="J9" s="120">
        <v>3</v>
      </c>
      <c r="K9" s="73">
        <v>1.6</v>
      </c>
      <c r="L9" s="73">
        <f t="shared" si="9"/>
        <v>6.8</v>
      </c>
      <c r="M9" s="73">
        <f t="shared" si="10"/>
        <v>5.4</v>
      </c>
      <c r="N9" s="42">
        <f t="shared" si="11"/>
        <v>0.55882352941176472</v>
      </c>
      <c r="O9" s="43">
        <f t="shared" si="12"/>
        <v>0.70370370370370361</v>
      </c>
      <c r="P9" s="120">
        <v>64</v>
      </c>
      <c r="Q9" s="120">
        <v>91.8</v>
      </c>
      <c r="R9" s="73">
        <v>76.8</v>
      </c>
      <c r="S9" s="122">
        <f t="shared" si="13"/>
        <v>155.80000000000001</v>
      </c>
      <c r="T9" s="122">
        <f t="shared" si="14"/>
        <v>140.80000000000001</v>
      </c>
      <c r="U9" s="42">
        <f t="shared" si="15"/>
        <v>0.41078305519897301</v>
      </c>
      <c r="V9" s="43">
        <f t="shared" si="16"/>
        <v>0.45454545454545453</v>
      </c>
      <c r="W9" s="38">
        <v>1949</v>
      </c>
      <c r="X9" s="72">
        <v>15.9</v>
      </c>
      <c r="Y9" s="120">
        <v>13.4</v>
      </c>
      <c r="Z9" s="73">
        <v>12.8</v>
      </c>
      <c r="AA9" s="122">
        <f t="shared" si="17"/>
        <v>29.3</v>
      </c>
      <c r="AB9" s="122">
        <f t="shared" si="18"/>
        <v>28.700000000000003</v>
      </c>
      <c r="AC9" s="42">
        <f t="shared" si="19"/>
        <v>0.5426621160409556</v>
      </c>
      <c r="AD9" s="43">
        <f t="shared" si="20"/>
        <v>0.55400696864111498</v>
      </c>
      <c r="AE9" s="72">
        <v>4.5</v>
      </c>
      <c r="AF9" s="120">
        <v>12.2</v>
      </c>
      <c r="AG9" s="73">
        <v>10.6</v>
      </c>
      <c r="AH9" s="122">
        <f t="shared" si="21"/>
        <v>16.7</v>
      </c>
      <c r="AI9" s="122">
        <f t="shared" si="22"/>
        <v>15.1</v>
      </c>
      <c r="AJ9" s="42">
        <f t="shared" si="23"/>
        <v>0.26946107784431139</v>
      </c>
      <c r="AK9" s="43">
        <f t="shared" si="24"/>
        <v>0.29801324503311261</v>
      </c>
      <c r="AL9" s="72">
        <v>32.200000000000003</v>
      </c>
      <c r="AM9" s="120">
        <v>17.799999999999997</v>
      </c>
      <c r="AN9" s="73">
        <v>8.1999999999999975</v>
      </c>
      <c r="AO9" s="122">
        <f t="shared" si="25"/>
        <v>50</v>
      </c>
      <c r="AP9" s="122">
        <f t="shared" si="26"/>
        <v>40.4</v>
      </c>
      <c r="AQ9" s="42">
        <f t="shared" si="27"/>
        <v>0.64400000000000002</v>
      </c>
      <c r="AR9" s="43">
        <f t="shared" si="28"/>
        <v>0.79702970297029718</v>
      </c>
      <c r="AS9" s="62">
        <v>1949</v>
      </c>
      <c r="AT9" s="44"/>
      <c r="AU9" s="40"/>
      <c r="AV9" s="40"/>
      <c r="AW9" s="40"/>
      <c r="AX9" s="40"/>
      <c r="AY9" s="40"/>
      <c r="AZ9" s="45"/>
      <c r="BA9" s="62">
        <v>1949</v>
      </c>
      <c r="BB9" s="47"/>
      <c r="BH9" s="48"/>
      <c r="BI9" s="62">
        <v>1949</v>
      </c>
      <c r="BJ9" s="169">
        <v>7.3</v>
      </c>
      <c r="BK9" s="122">
        <v>43.199999999999996</v>
      </c>
      <c r="BL9" s="122">
        <v>42.4</v>
      </c>
      <c r="BM9" s="122">
        <f t="shared" si="29"/>
        <v>49.699999999999996</v>
      </c>
      <c r="BN9" s="122">
        <f t="shared" si="30"/>
        <v>49.699999999999996</v>
      </c>
      <c r="BO9" s="49">
        <f t="shared" si="31"/>
        <v>0.14688128772635817</v>
      </c>
      <c r="BP9" s="43">
        <f t="shared" si="32"/>
        <v>0.14688128772635817</v>
      </c>
      <c r="BQ9" s="50"/>
      <c r="BR9" s="155"/>
      <c r="BS9" s="155"/>
      <c r="BT9" s="155"/>
      <c r="BU9" s="155"/>
      <c r="BV9" s="155"/>
      <c r="BW9" s="56"/>
      <c r="BX9" s="57"/>
      <c r="BZ9" s="155"/>
      <c r="CA9" s="155"/>
      <c r="CB9" s="155"/>
      <c r="CC9" s="155"/>
      <c r="CD9" s="56"/>
      <c r="CE9" s="62">
        <v>1949</v>
      </c>
      <c r="CF9" s="189">
        <v>89.2</v>
      </c>
      <c r="CG9" s="184">
        <v>32.4</v>
      </c>
      <c r="CH9" s="184">
        <v>28</v>
      </c>
      <c r="CI9" s="184">
        <f t="shared" si="0"/>
        <v>121.6</v>
      </c>
      <c r="CJ9" s="184">
        <f t="shared" si="1"/>
        <v>117.2</v>
      </c>
      <c r="CK9" s="190">
        <f t="shared" si="2"/>
        <v>0.73355263157894746</v>
      </c>
      <c r="CL9" s="194">
        <f t="shared" si="3"/>
        <v>0.76109215017064846</v>
      </c>
      <c r="CM9" s="216"/>
      <c r="CN9" s="217"/>
      <c r="CO9" s="217"/>
      <c r="CP9" s="218"/>
      <c r="CQ9" s="218"/>
      <c r="CR9" s="218"/>
      <c r="CS9" s="219"/>
      <c r="CT9" s="189">
        <v>28</v>
      </c>
      <c r="CU9" s="184">
        <v>0</v>
      </c>
      <c r="CV9" s="184">
        <v>0</v>
      </c>
      <c r="CW9" s="184">
        <f t="shared" si="33"/>
        <v>28</v>
      </c>
      <c r="CX9" s="184">
        <f t="shared" si="34"/>
        <v>28</v>
      </c>
      <c r="CY9" s="190">
        <f t="shared" si="35"/>
        <v>1</v>
      </c>
      <c r="CZ9" s="194">
        <f t="shared" si="36"/>
        <v>1</v>
      </c>
      <c r="DA9" s="62">
        <v>1949</v>
      </c>
      <c r="DB9" s="54">
        <f t="shared" si="4"/>
        <v>248.90000000000003</v>
      </c>
      <c r="DC9" s="41">
        <f t="shared" si="4"/>
        <v>402.39999999999992</v>
      </c>
      <c r="DD9" s="41">
        <f t="shared" si="4"/>
        <v>360.2</v>
      </c>
      <c r="DE9" s="41">
        <f t="shared" ref="DE9:DE72" si="43">DB9+DC9</f>
        <v>651.29999999999995</v>
      </c>
      <c r="DF9" s="41">
        <f t="shared" ref="DF9:DF72" si="44">DB9+DD9</f>
        <v>609.1</v>
      </c>
      <c r="DG9" s="49">
        <f t="shared" si="37"/>
        <v>0.38215875940426847</v>
      </c>
      <c r="DH9" s="43">
        <f t="shared" si="38"/>
        <v>0.40863569200459698</v>
      </c>
      <c r="DI9" s="54">
        <f>'Table 1'!G15</f>
        <v>796.29616332811565</v>
      </c>
      <c r="DJ9" s="41">
        <f t="shared" si="39"/>
        <v>609.1</v>
      </c>
      <c r="DK9" s="55">
        <f t="shared" si="40"/>
        <v>-0.23508359320196928</v>
      </c>
      <c r="DL9" s="49">
        <f>'Table 1'!M15</f>
        <v>0.55930372210328072</v>
      </c>
      <c r="DM9" s="49">
        <f t="shared" si="41"/>
        <v>0.40863569200459698</v>
      </c>
      <c r="DN9" s="43">
        <f t="shared" si="42"/>
        <v>-0.15066803009868374</v>
      </c>
    </row>
    <row r="10" spans="1:118" ht="12.75" customHeight="1" x14ac:dyDescent="0.2">
      <c r="A10" s="38">
        <v>1950</v>
      </c>
      <c r="B10" s="39">
        <v>34.099999999999994</v>
      </c>
      <c r="C10" s="112">
        <v>230.00000000000003</v>
      </c>
      <c r="D10" s="111">
        <v>219.60000000000002</v>
      </c>
      <c r="E10" s="111">
        <f t="shared" si="5"/>
        <v>264.10000000000002</v>
      </c>
      <c r="F10" s="111">
        <f t="shared" si="6"/>
        <v>253.70000000000002</v>
      </c>
      <c r="G10" s="42">
        <f t="shared" si="7"/>
        <v>0.12911775842483905</v>
      </c>
      <c r="H10" s="43">
        <f t="shared" si="8"/>
        <v>0.13441072132439885</v>
      </c>
      <c r="I10" s="72">
        <v>4</v>
      </c>
      <c r="J10" s="120">
        <v>3.6</v>
      </c>
      <c r="K10" s="73">
        <v>2</v>
      </c>
      <c r="L10" s="73">
        <f t="shared" si="9"/>
        <v>7.6</v>
      </c>
      <c r="M10" s="73">
        <f t="shared" si="10"/>
        <v>6</v>
      </c>
      <c r="N10" s="42">
        <f t="shared" si="11"/>
        <v>0.52631578947368418</v>
      </c>
      <c r="O10" s="43">
        <f t="shared" si="12"/>
        <v>0.66666666666666663</v>
      </c>
      <c r="P10" s="120">
        <v>70.400000000000006</v>
      </c>
      <c r="Q10" s="120">
        <v>101</v>
      </c>
      <c r="R10" s="73">
        <v>84.4</v>
      </c>
      <c r="S10" s="122">
        <f t="shared" si="13"/>
        <v>171.4</v>
      </c>
      <c r="T10" s="122">
        <f t="shared" si="14"/>
        <v>154.80000000000001</v>
      </c>
      <c r="U10" s="42">
        <f t="shared" si="15"/>
        <v>0.4107351225204201</v>
      </c>
      <c r="V10" s="43">
        <f t="shared" si="16"/>
        <v>0.45478036175710596</v>
      </c>
      <c r="W10" s="38">
        <v>1950</v>
      </c>
      <c r="X10" s="72">
        <v>17.600000000000001</v>
      </c>
      <c r="Y10" s="120">
        <v>14.799999999999999</v>
      </c>
      <c r="Z10" s="73">
        <v>14.2</v>
      </c>
      <c r="AA10" s="122">
        <f t="shared" si="17"/>
        <v>32.4</v>
      </c>
      <c r="AB10" s="122">
        <f t="shared" si="18"/>
        <v>31.8</v>
      </c>
      <c r="AC10" s="42">
        <f t="shared" si="19"/>
        <v>0.54320987654320996</v>
      </c>
      <c r="AD10" s="43">
        <f t="shared" si="20"/>
        <v>0.55345911949685533</v>
      </c>
      <c r="AE10" s="72">
        <v>4.9000000000000004</v>
      </c>
      <c r="AF10" s="120">
        <v>12.4</v>
      </c>
      <c r="AG10" s="73">
        <v>10.8</v>
      </c>
      <c r="AH10" s="122">
        <f t="shared" si="21"/>
        <v>17.3</v>
      </c>
      <c r="AI10" s="122">
        <f t="shared" si="22"/>
        <v>15.700000000000001</v>
      </c>
      <c r="AJ10" s="42">
        <f t="shared" si="23"/>
        <v>0.2832369942196532</v>
      </c>
      <c r="AK10" s="43">
        <f t="shared" si="24"/>
        <v>0.31210191082802546</v>
      </c>
      <c r="AL10" s="72">
        <v>35.1</v>
      </c>
      <c r="AM10" s="120">
        <v>21.4</v>
      </c>
      <c r="AN10" s="73">
        <v>10.799999999999999</v>
      </c>
      <c r="AO10" s="122">
        <f t="shared" si="25"/>
        <v>56.5</v>
      </c>
      <c r="AP10" s="122">
        <f t="shared" si="26"/>
        <v>45.9</v>
      </c>
      <c r="AQ10" s="42">
        <f t="shared" si="27"/>
        <v>0.62123893805309738</v>
      </c>
      <c r="AR10" s="43">
        <f t="shared" si="28"/>
        <v>0.76470588235294124</v>
      </c>
      <c r="AS10" s="62">
        <v>1950</v>
      </c>
      <c r="AT10" s="44"/>
      <c r="AU10" s="40"/>
      <c r="AV10" s="40"/>
      <c r="AW10" s="40"/>
      <c r="AX10" s="40"/>
      <c r="AY10" s="40"/>
      <c r="AZ10" s="45"/>
      <c r="BA10" s="62">
        <v>1950</v>
      </c>
      <c r="BB10" s="47"/>
      <c r="BC10" s="166"/>
      <c r="BE10" s="157"/>
      <c r="BH10" s="48"/>
      <c r="BI10" s="62">
        <v>1950</v>
      </c>
      <c r="BJ10" s="169">
        <v>7.8</v>
      </c>
      <c r="BK10" s="122">
        <v>43.8</v>
      </c>
      <c r="BL10" s="122">
        <v>42.8</v>
      </c>
      <c r="BM10" s="122">
        <f t="shared" si="29"/>
        <v>50.599999999999994</v>
      </c>
      <c r="BN10" s="122">
        <f t="shared" si="30"/>
        <v>50.599999999999994</v>
      </c>
      <c r="BO10" s="49">
        <f t="shared" si="31"/>
        <v>0.15415019762845852</v>
      </c>
      <c r="BP10" s="43">
        <f t="shared" si="32"/>
        <v>0.15415019762845852</v>
      </c>
      <c r="BQ10" s="50"/>
      <c r="BR10" s="155"/>
      <c r="BS10" s="155"/>
      <c r="BT10" s="155"/>
      <c r="BU10" s="155"/>
      <c r="BV10" s="155"/>
      <c r="BW10" s="56"/>
      <c r="BX10" s="57"/>
      <c r="BZ10" s="155"/>
      <c r="CA10" s="155"/>
      <c r="CB10" s="155"/>
      <c r="CC10" s="155"/>
      <c r="CD10" s="56"/>
      <c r="CE10" s="62">
        <v>1950</v>
      </c>
      <c r="CF10" s="189">
        <v>102.4</v>
      </c>
      <c r="CG10" s="184">
        <v>36</v>
      </c>
      <c r="CH10" s="184">
        <v>31.2</v>
      </c>
      <c r="CI10" s="184">
        <f t="shared" si="0"/>
        <v>138.4</v>
      </c>
      <c r="CJ10" s="184">
        <f t="shared" si="1"/>
        <v>133.6</v>
      </c>
      <c r="CK10" s="190">
        <f t="shared" si="2"/>
        <v>0.73988439306358378</v>
      </c>
      <c r="CL10" s="194">
        <f t="shared" si="3"/>
        <v>0.76646706586826352</v>
      </c>
      <c r="CM10" s="216"/>
      <c r="CN10" s="217"/>
      <c r="CO10" s="217"/>
      <c r="CP10" s="218"/>
      <c r="CQ10" s="218"/>
      <c r="CR10" s="218"/>
      <c r="CS10" s="219"/>
      <c r="CT10" s="189">
        <v>30.4</v>
      </c>
      <c r="CU10" s="184">
        <v>0</v>
      </c>
      <c r="CV10" s="184">
        <v>0</v>
      </c>
      <c r="CW10" s="184">
        <f t="shared" si="33"/>
        <v>30.4</v>
      </c>
      <c r="CX10" s="184">
        <f t="shared" si="34"/>
        <v>30.4</v>
      </c>
      <c r="CY10" s="190">
        <f t="shared" si="35"/>
        <v>1</v>
      </c>
      <c r="CZ10" s="194">
        <f t="shared" si="36"/>
        <v>1</v>
      </c>
      <c r="DA10" s="62">
        <v>1950</v>
      </c>
      <c r="DB10" s="54">
        <f t="shared" si="4"/>
        <v>276.3</v>
      </c>
      <c r="DC10" s="41">
        <f t="shared" si="4"/>
        <v>463</v>
      </c>
      <c r="DD10" s="41">
        <f t="shared" si="4"/>
        <v>415.8</v>
      </c>
      <c r="DE10" s="41">
        <f t="shared" si="43"/>
        <v>739.3</v>
      </c>
      <c r="DF10" s="41">
        <f t="shared" si="44"/>
        <v>692.1</v>
      </c>
      <c r="DG10" s="49">
        <f t="shared" si="37"/>
        <v>0.37373190856215344</v>
      </c>
      <c r="DH10" s="43">
        <f t="shared" si="38"/>
        <v>0.39921976592977892</v>
      </c>
      <c r="DI10" s="54">
        <f>'Table 1'!G16</f>
        <v>899.1805246658364</v>
      </c>
      <c r="DJ10" s="41">
        <f t="shared" si="39"/>
        <v>692.1</v>
      </c>
      <c r="DK10" s="55">
        <f t="shared" si="40"/>
        <v>-0.23029916572402853</v>
      </c>
      <c r="DL10" s="49">
        <f>'Table 1'!M16</f>
        <v>0.54451798925063011</v>
      </c>
      <c r="DM10" s="49">
        <f t="shared" si="41"/>
        <v>0.39921976592977892</v>
      </c>
      <c r="DN10" s="43">
        <f t="shared" si="42"/>
        <v>-0.14529822332085118</v>
      </c>
    </row>
    <row r="11" spans="1:118" ht="12.75" customHeight="1" x14ac:dyDescent="0.2">
      <c r="A11" s="38">
        <v>1951</v>
      </c>
      <c r="B11" s="39">
        <v>38.299999999999997</v>
      </c>
      <c r="C11" s="112">
        <v>373.2</v>
      </c>
      <c r="D11" s="111">
        <v>360</v>
      </c>
      <c r="E11" s="111">
        <f t="shared" si="5"/>
        <v>411.5</v>
      </c>
      <c r="F11" s="111">
        <f t="shared" si="6"/>
        <v>398.3</v>
      </c>
      <c r="G11" s="42">
        <f t="shared" si="7"/>
        <v>9.3074119076549208E-2</v>
      </c>
      <c r="H11" s="43">
        <f t="shared" si="8"/>
        <v>9.6158674366055727E-2</v>
      </c>
      <c r="I11" s="72">
        <v>3.9</v>
      </c>
      <c r="J11" s="120">
        <v>4</v>
      </c>
      <c r="K11" s="73">
        <v>2.2000000000000002</v>
      </c>
      <c r="L11" s="73">
        <f t="shared" si="9"/>
        <v>7.9</v>
      </c>
      <c r="M11" s="73">
        <f t="shared" si="10"/>
        <v>6.1</v>
      </c>
      <c r="N11" s="42">
        <f t="shared" si="11"/>
        <v>0.49367088607594933</v>
      </c>
      <c r="O11" s="43">
        <f t="shared" si="12"/>
        <v>0.63934426229508201</v>
      </c>
      <c r="P11" s="120">
        <v>81.400000000000006</v>
      </c>
      <c r="Q11" s="120">
        <v>105.19999999999999</v>
      </c>
      <c r="R11" s="73">
        <v>85.399999999999991</v>
      </c>
      <c r="S11" s="122">
        <f t="shared" si="13"/>
        <v>186.6</v>
      </c>
      <c r="T11" s="122">
        <f t="shared" si="14"/>
        <v>166.8</v>
      </c>
      <c r="U11" s="42">
        <f t="shared" si="15"/>
        <v>0.43622722400857455</v>
      </c>
      <c r="V11" s="43">
        <f t="shared" si="16"/>
        <v>0.48800959232613911</v>
      </c>
      <c r="W11" s="38">
        <v>1951</v>
      </c>
      <c r="X11" s="72">
        <v>19.5</v>
      </c>
      <c r="Y11" s="120">
        <v>19</v>
      </c>
      <c r="Z11" s="73">
        <v>18.2</v>
      </c>
      <c r="AA11" s="122">
        <f t="shared" si="17"/>
        <v>38.5</v>
      </c>
      <c r="AB11" s="122">
        <f t="shared" si="18"/>
        <v>37.700000000000003</v>
      </c>
      <c r="AC11" s="42">
        <f t="shared" si="19"/>
        <v>0.50649350649350644</v>
      </c>
      <c r="AD11" s="43">
        <f t="shared" si="20"/>
        <v>0.51724137931034475</v>
      </c>
      <c r="AE11" s="72">
        <v>5.4</v>
      </c>
      <c r="AF11" s="120">
        <v>12</v>
      </c>
      <c r="AG11" s="73">
        <v>10.4</v>
      </c>
      <c r="AH11" s="122">
        <f t="shared" si="21"/>
        <v>17.399999999999999</v>
      </c>
      <c r="AI11" s="122">
        <f t="shared" si="22"/>
        <v>15.8</v>
      </c>
      <c r="AJ11" s="42">
        <f t="shared" si="23"/>
        <v>0.31034482758620696</v>
      </c>
      <c r="AK11" s="43">
        <f t="shared" si="24"/>
        <v>0.34177215189873417</v>
      </c>
      <c r="AL11" s="72">
        <v>38</v>
      </c>
      <c r="AM11" s="120">
        <v>20.399999999999999</v>
      </c>
      <c r="AN11" s="73">
        <v>9.1999999999999993</v>
      </c>
      <c r="AO11" s="122">
        <f t="shared" si="25"/>
        <v>58.4</v>
      </c>
      <c r="AP11" s="122">
        <f t="shared" si="26"/>
        <v>47.2</v>
      </c>
      <c r="AQ11" s="42">
        <f t="shared" si="27"/>
        <v>0.65068493150684936</v>
      </c>
      <c r="AR11" s="43">
        <f t="shared" si="28"/>
        <v>0.80508474576271183</v>
      </c>
      <c r="AS11" s="62">
        <v>1951</v>
      </c>
      <c r="AT11" s="44"/>
      <c r="AU11" s="40"/>
      <c r="AV11" s="40"/>
      <c r="AW11" s="40"/>
      <c r="AX11" s="40"/>
      <c r="AY11" s="40"/>
      <c r="AZ11" s="45"/>
      <c r="BA11" s="62">
        <v>1951</v>
      </c>
      <c r="BB11" s="47"/>
      <c r="BC11" s="166"/>
      <c r="BE11" s="157"/>
      <c r="BH11" s="48"/>
      <c r="BI11" s="62">
        <v>1951</v>
      </c>
      <c r="BJ11" s="169">
        <v>8.6</v>
      </c>
      <c r="BK11" s="122">
        <v>52</v>
      </c>
      <c r="BL11" s="122">
        <v>51</v>
      </c>
      <c r="BM11" s="122">
        <f t="shared" si="29"/>
        <v>59.6</v>
      </c>
      <c r="BN11" s="122">
        <f t="shared" si="30"/>
        <v>59.6</v>
      </c>
      <c r="BO11" s="49">
        <f t="shared" si="31"/>
        <v>0.1442953020134228</v>
      </c>
      <c r="BP11" s="43">
        <f t="shared" si="32"/>
        <v>0.1442953020134228</v>
      </c>
      <c r="BQ11" s="50"/>
      <c r="BR11" s="155"/>
      <c r="BS11" s="155"/>
      <c r="BT11" s="155"/>
      <c r="BU11" s="155"/>
      <c r="BV11" s="155"/>
      <c r="BW11" s="56"/>
      <c r="BX11" s="57"/>
      <c r="BZ11" s="155"/>
      <c r="CA11" s="155"/>
      <c r="CB11" s="155"/>
      <c r="CC11" s="155"/>
      <c r="CD11" s="56"/>
      <c r="CE11" s="62">
        <v>1951</v>
      </c>
      <c r="CF11" s="189">
        <v>119.60000000000001</v>
      </c>
      <c r="CG11" s="184">
        <v>40.400000000000006</v>
      </c>
      <c r="CH11" s="184">
        <v>35.200000000000003</v>
      </c>
      <c r="CI11" s="184">
        <f t="shared" si="0"/>
        <v>160</v>
      </c>
      <c r="CJ11" s="184">
        <f t="shared" si="1"/>
        <v>154.80000000000001</v>
      </c>
      <c r="CK11" s="190">
        <f t="shared" si="2"/>
        <v>0.74750000000000005</v>
      </c>
      <c r="CL11" s="194">
        <f t="shared" si="3"/>
        <v>0.77260981912144699</v>
      </c>
      <c r="CM11" s="216"/>
      <c r="CN11" s="217"/>
      <c r="CO11" s="217"/>
      <c r="CP11" s="218"/>
      <c r="CQ11" s="218"/>
      <c r="CR11" s="218"/>
      <c r="CS11" s="219"/>
      <c r="CT11" s="189">
        <v>34.799999999999997</v>
      </c>
      <c r="CU11" s="184">
        <v>0</v>
      </c>
      <c r="CV11" s="184">
        <v>0</v>
      </c>
      <c r="CW11" s="184">
        <f t="shared" si="33"/>
        <v>34.799999999999997</v>
      </c>
      <c r="CX11" s="184">
        <f t="shared" si="34"/>
        <v>34.799999999999997</v>
      </c>
      <c r="CY11" s="190">
        <f t="shared" si="35"/>
        <v>1</v>
      </c>
      <c r="CZ11" s="194">
        <f t="shared" si="36"/>
        <v>1</v>
      </c>
      <c r="DA11" s="62">
        <v>1951</v>
      </c>
      <c r="DB11" s="54">
        <f t="shared" si="4"/>
        <v>314.7</v>
      </c>
      <c r="DC11" s="41">
        <f t="shared" si="4"/>
        <v>626.19999999999993</v>
      </c>
      <c r="DD11" s="41">
        <f t="shared" si="4"/>
        <v>571.59999999999991</v>
      </c>
      <c r="DE11" s="41">
        <f t="shared" si="43"/>
        <v>940.89999999999986</v>
      </c>
      <c r="DF11" s="41">
        <f t="shared" si="44"/>
        <v>886.3</v>
      </c>
      <c r="DG11" s="49">
        <f t="shared" si="37"/>
        <v>0.3344669996811564</v>
      </c>
      <c r="DH11" s="43">
        <f t="shared" si="38"/>
        <v>0.35507164616946857</v>
      </c>
      <c r="DI11" s="54">
        <f>'Table 1'!G17</f>
        <v>1155.6354988778005</v>
      </c>
      <c r="DJ11" s="41">
        <f t="shared" si="39"/>
        <v>886.3</v>
      </c>
      <c r="DK11" s="55">
        <f t="shared" si="40"/>
        <v>-0.23306267342889983</v>
      </c>
      <c r="DL11" s="49">
        <f>'Table 1'!M17</f>
        <v>0.47362294515636333</v>
      </c>
      <c r="DM11" s="49">
        <f t="shared" si="41"/>
        <v>0.35507164616946857</v>
      </c>
      <c r="DN11" s="43">
        <f t="shared" si="42"/>
        <v>-0.11855129898689476</v>
      </c>
    </row>
    <row r="12" spans="1:118" ht="12.75" customHeight="1" x14ac:dyDescent="0.2">
      <c r="A12" s="38">
        <v>1952</v>
      </c>
      <c r="B12" s="39">
        <v>44.199999999999996</v>
      </c>
      <c r="C12" s="112">
        <v>257.79999999999995</v>
      </c>
      <c r="D12" s="111">
        <v>241.79999999999995</v>
      </c>
      <c r="E12" s="111">
        <f t="shared" si="5"/>
        <v>301.99999999999994</v>
      </c>
      <c r="F12" s="111">
        <f t="shared" si="6"/>
        <v>285.99999999999994</v>
      </c>
      <c r="G12" s="42">
        <f t="shared" si="7"/>
        <v>0.14635761589403976</v>
      </c>
      <c r="H12" s="43">
        <f t="shared" si="8"/>
        <v>0.15454545454545457</v>
      </c>
      <c r="I12" s="72">
        <v>3.9</v>
      </c>
      <c r="J12" s="120">
        <v>4.4000000000000004</v>
      </c>
      <c r="K12" s="73">
        <v>2.4000000000000004</v>
      </c>
      <c r="L12" s="73">
        <f t="shared" si="9"/>
        <v>8.3000000000000007</v>
      </c>
      <c r="M12" s="73">
        <f t="shared" si="10"/>
        <v>6.3000000000000007</v>
      </c>
      <c r="N12" s="42">
        <f t="shared" si="11"/>
        <v>0.46987951807228912</v>
      </c>
      <c r="O12" s="43">
        <f t="shared" si="12"/>
        <v>0.61904761904761896</v>
      </c>
      <c r="P12" s="120">
        <v>93.9</v>
      </c>
      <c r="Q12" s="120">
        <v>128.4</v>
      </c>
      <c r="R12" s="73">
        <v>110.4</v>
      </c>
      <c r="S12" s="122">
        <f t="shared" si="13"/>
        <v>222.3</v>
      </c>
      <c r="T12" s="122">
        <f t="shared" si="14"/>
        <v>204.3</v>
      </c>
      <c r="U12" s="42">
        <f t="shared" si="15"/>
        <v>0.4224021592442645</v>
      </c>
      <c r="V12" s="43">
        <f t="shared" si="16"/>
        <v>0.45961820851688695</v>
      </c>
      <c r="W12" s="38">
        <v>1952</v>
      </c>
      <c r="X12" s="72">
        <v>21.5</v>
      </c>
      <c r="Y12" s="120">
        <v>22.6</v>
      </c>
      <c r="Z12" s="73">
        <v>21.6</v>
      </c>
      <c r="AA12" s="122">
        <f t="shared" si="17"/>
        <v>44.1</v>
      </c>
      <c r="AB12" s="122">
        <f t="shared" si="18"/>
        <v>43.1</v>
      </c>
      <c r="AC12" s="42">
        <f t="shared" si="19"/>
        <v>0.48752834467120182</v>
      </c>
      <c r="AD12" s="43">
        <f t="shared" si="20"/>
        <v>0.49883990719257537</v>
      </c>
      <c r="AE12" s="72">
        <v>6.3</v>
      </c>
      <c r="AF12" s="120">
        <v>15.200000000000001</v>
      </c>
      <c r="AG12" s="73">
        <v>13.4</v>
      </c>
      <c r="AH12" s="122">
        <f t="shared" si="21"/>
        <v>21.5</v>
      </c>
      <c r="AI12" s="122">
        <f t="shared" si="22"/>
        <v>19.7</v>
      </c>
      <c r="AJ12" s="42">
        <f t="shared" si="23"/>
        <v>0.2930232558139535</v>
      </c>
      <c r="AK12" s="43">
        <f t="shared" si="24"/>
        <v>0.31979695431472083</v>
      </c>
      <c r="AL12" s="72">
        <v>43.7</v>
      </c>
      <c r="AM12" s="120">
        <v>24.799999999999997</v>
      </c>
      <c r="AN12" s="73">
        <v>11.599999999999998</v>
      </c>
      <c r="AO12" s="122">
        <f t="shared" si="25"/>
        <v>68.5</v>
      </c>
      <c r="AP12" s="122">
        <f t="shared" si="26"/>
        <v>55.3</v>
      </c>
      <c r="AQ12" s="42">
        <f t="shared" si="27"/>
        <v>0.63795620437956213</v>
      </c>
      <c r="AR12" s="43">
        <f t="shared" si="28"/>
        <v>0.79023508137432197</v>
      </c>
      <c r="AS12" s="62">
        <v>1952</v>
      </c>
      <c r="AT12" s="44"/>
      <c r="AU12" s="40"/>
      <c r="AV12" s="40"/>
      <c r="AW12" s="40"/>
      <c r="AX12" s="40"/>
      <c r="AY12" s="40"/>
      <c r="AZ12" s="45"/>
      <c r="BA12" s="62">
        <v>1952</v>
      </c>
      <c r="BB12" s="47"/>
      <c r="BC12" s="166"/>
      <c r="BH12" s="48"/>
      <c r="BI12" s="62">
        <v>1952</v>
      </c>
      <c r="BJ12" s="169">
        <v>10.4</v>
      </c>
      <c r="BK12" s="122">
        <v>57</v>
      </c>
      <c r="BL12" s="122">
        <v>55.8</v>
      </c>
      <c r="BM12" s="122">
        <f t="shared" si="29"/>
        <v>66.2</v>
      </c>
      <c r="BN12" s="122">
        <f t="shared" si="30"/>
        <v>66.2</v>
      </c>
      <c r="BO12" s="49">
        <f t="shared" si="31"/>
        <v>0.15709969788519637</v>
      </c>
      <c r="BP12" s="43">
        <f t="shared" si="32"/>
        <v>0.15709969788519637</v>
      </c>
      <c r="BQ12" s="50"/>
      <c r="BR12" s="155"/>
      <c r="BS12" s="155"/>
      <c r="BT12" s="155"/>
      <c r="BU12" s="155"/>
      <c r="BV12" s="155"/>
      <c r="BW12" s="56"/>
      <c r="BX12" s="57"/>
      <c r="BZ12" s="155"/>
      <c r="CA12" s="155"/>
      <c r="CB12" s="155"/>
      <c r="CC12" s="155"/>
      <c r="CD12" s="56"/>
      <c r="CE12" s="62">
        <v>1952</v>
      </c>
      <c r="CF12" s="189">
        <v>136</v>
      </c>
      <c r="CG12" s="184">
        <v>45.4</v>
      </c>
      <c r="CH12" s="184">
        <v>39.4</v>
      </c>
      <c r="CI12" s="184">
        <f t="shared" si="0"/>
        <v>181.4</v>
      </c>
      <c r="CJ12" s="184">
        <f t="shared" si="1"/>
        <v>175.4</v>
      </c>
      <c r="CK12" s="190">
        <f t="shared" si="2"/>
        <v>0.7497243660418963</v>
      </c>
      <c r="CL12" s="194">
        <f t="shared" si="3"/>
        <v>0.77537058152793614</v>
      </c>
      <c r="CM12" s="216"/>
      <c r="CN12" s="217"/>
      <c r="CO12" s="217"/>
      <c r="CP12" s="218"/>
      <c r="CQ12" s="218"/>
      <c r="CR12" s="218"/>
      <c r="CS12" s="219"/>
      <c r="CT12" s="189">
        <v>42.6</v>
      </c>
      <c r="CU12" s="184">
        <v>0</v>
      </c>
      <c r="CV12" s="184">
        <v>0</v>
      </c>
      <c r="CW12" s="184">
        <f t="shared" si="33"/>
        <v>42.6</v>
      </c>
      <c r="CX12" s="184">
        <f t="shared" si="34"/>
        <v>42.6</v>
      </c>
      <c r="CY12" s="190">
        <f t="shared" si="35"/>
        <v>1</v>
      </c>
      <c r="CZ12" s="194">
        <f t="shared" si="36"/>
        <v>1</v>
      </c>
      <c r="DA12" s="62">
        <v>1952</v>
      </c>
      <c r="DB12" s="54">
        <f t="shared" si="4"/>
        <v>359.9</v>
      </c>
      <c r="DC12" s="41">
        <f t="shared" si="4"/>
        <v>555.59999999999991</v>
      </c>
      <c r="DD12" s="41">
        <f t="shared" si="4"/>
        <v>496.4</v>
      </c>
      <c r="DE12" s="41">
        <f t="shared" si="43"/>
        <v>915.49999999999989</v>
      </c>
      <c r="DF12" s="41">
        <f t="shared" si="44"/>
        <v>856.3</v>
      </c>
      <c r="DG12" s="49">
        <f t="shared" si="37"/>
        <v>0.39311851447296564</v>
      </c>
      <c r="DH12" s="43">
        <f t="shared" si="38"/>
        <v>0.42029662501459769</v>
      </c>
      <c r="DI12" s="54">
        <f>'Table 1'!G18</f>
        <v>1177.7199665516634</v>
      </c>
      <c r="DJ12" s="41">
        <f t="shared" si="39"/>
        <v>856.3</v>
      </c>
      <c r="DK12" s="55">
        <f t="shared" si="40"/>
        <v>-0.27291714132415845</v>
      </c>
      <c r="DL12" s="49">
        <f>'Table 1'!M18</f>
        <v>0.54886884103369049</v>
      </c>
      <c r="DM12" s="49">
        <f t="shared" si="41"/>
        <v>0.42029662501459769</v>
      </c>
      <c r="DN12" s="43">
        <f t="shared" si="42"/>
        <v>-0.1285722160190928</v>
      </c>
    </row>
    <row r="13" spans="1:118" ht="12.75" customHeight="1" x14ac:dyDescent="0.2">
      <c r="A13" s="38">
        <v>1953</v>
      </c>
      <c r="B13" s="39">
        <v>45.800000000000004</v>
      </c>
      <c r="C13" s="112">
        <v>283.60000000000002</v>
      </c>
      <c r="D13" s="111">
        <v>265.60000000000002</v>
      </c>
      <c r="E13" s="111">
        <f t="shared" si="5"/>
        <v>329.40000000000003</v>
      </c>
      <c r="F13" s="111">
        <f t="shared" si="6"/>
        <v>311.40000000000003</v>
      </c>
      <c r="G13" s="42">
        <f t="shared" si="7"/>
        <v>0.13904068002428657</v>
      </c>
      <c r="H13" s="43">
        <f t="shared" si="8"/>
        <v>0.14707771355170199</v>
      </c>
      <c r="I13" s="72">
        <v>4.4000000000000004</v>
      </c>
      <c r="J13" s="120">
        <v>4.2</v>
      </c>
      <c r="K13" s="73">
        <v>2.2000000000000002</v>
      </c>
      <c r="L13" s="73">
        <f t="shared" si="9"/>
        <v>8.6000000000000014</v>
      </c>
      <c r="M13" s="73">
        <f t="shared" si="10"/>
        <v>6.6000000000000005</v>
      </c>
      <c r="N13" s="42">
        <f t="shared" si="11"/>
        <v>0.5116279069767441</v>
      </c>
      <c r="O13" s="43">
        <f t="shared" si="12"/>
        <v>0.66666666666666663</v>
      </c>
      <c r="P13" s="120">
        <v>99.3</v>
      </c>
      <c r="Q13" s="120">
        <v>134</v>
      </c>
      <c r="R13" s="73">
        <v>113.4</v>
      </c>
      <c r="S13" s="122">
        <f t="shared" si="13"/>
        <v>233.3</v>
      </c>
      <c r="T13" s="122">
        <f t="shared" si="14"/>
        <v>212.7</v>
      </c>
      <c r="U13" s="42">
        <f t="shared" si="15"/>
        <v>0.425632233176168</v>
      </c>
      <c r="V13" s="43">
        <f t="shared" si="16"/>
        <v>0.46685472496473907</v>
      </c>
      <c r="W13" s="38">
        <v>1953</v>
      </c>
      <c r="X13" s="72">
        <v>23.4</v>
      </c>
      <c r="Y13" s="120">
        <v>25.200000000000003</v>
      </c>
      <c r="Z13" s="73">
        <v>24.200000000000003</v>
      </c>
      <c r="AA13" s="122">
        <f t="shared" si="17"/>
        <v>48.6</v>
      </c>
      <c r="AB13" s="122">
        <f t="shared" si="18"/>
        <v>47.6</v>
      </c>
      <c r="AC13" s="42">
        <f t="shared" si="19"/>
        <v>0.48148148148148145</v>
      </c>
      <c r="AD13" s="43">
        <f t="shared" si="20"/>
        <v>0.49159663865546216</v>
      </c>
      <c r="AE13" s="72">
        <v>7.1</v>
      </c>
      <c r="AF13" s="120">
        <v>14</v>
      </c>
      <c r="AG13" s="73">
        <v>11.8</v>
      </c>
      <c r="AH13" s="122">
        <f t="shared" si="21"/>
        <v>21.1</v>
      </c>
      <c r="AI13" s="122">
        <f t="shared" si="22"/>
        <v>18.899999999999999</v>
      </c>
      <c r="AJ13" s="42">
        <f t="shared" si="23"/>
        <v>0.33649289099526064</v>
      </c>
      <c r="AK13" s="43">
        <f t="shared" si="24"/>
        <v>0.3756613756613757</v>
      </c>
      <c r="AL13" s="72">
        <v>47.9</v>
      </c>
      <c r="AM13" s="120">
        <v>25.6</v>
      </c>
      <c r="AN13" s="73">
        <v>11.8</v>
      </c>
      <c r="AO13" s="122">
        <f t="shared" si="25"/>
        <v>73.5</v>
      </c>
      <c r="AP13" s="122">
        <f t="shared" si="26"/>
        <v>59.7</v>
      </c>
      <c r="AQ13" s="42">
        <f t="shared" si="27"/>
        <v>0.65170068027210881</v>
      </c>
      <c r="AR13" s="43">
        <f t="shared" si="28"/>
        <v>0.80234505862646555</v>
      </c>
      <c r="AS13" s="62">
        <v>1953</v>
      </c>
      <c r="AT13" s="72">
        <v>102.8</v>
      </c>
      <c r="AU13" s="73">
        <v>130.6</v>
      </c>
      <c r="AV13" s="73">
        <v>118.8</v>
      </c>
      <c r="AW13" s="132">
        <f t="shared" ref="AW13:AW76" si="45">AT13+AU13</f>
        <v>233.39999999999998</v>
      </c>
      <c r="AX13" s="132">
        <f t="shared" ref="AX13:AX76" si="46">AT13+AV13</f>
        <v>221.6</v>
      </c>
      <c r="AY13" s="49">
        <f>AT13/AW13</f>
        <v>0.44044558697514996</v>
      </c>
      <c r="AZ13" s="43">
        <f>AT13/AX13</f>
        <v>0.46389891696750901</v>
      </c>
      <c r="BA13" s="62">
        <v>1953</v>
      </c>
      <c r="BB13" s="47"/>
      <c r="BC13" s="164"/>
      <c r="BE13" s="157"/>
      <c r="BH13" s="48"/>
      <c r="BI13" s="62">
        <v>1953</v>
      </c>
      <c r="BJ13" s="169">
        <v>11.3</v>
      </c>
      <c r="BK13" s="122">
        <v>62.2</v>
      </c>
      <c r="BL13" s="122">
        <v>61</v>
      </c>
      <c r="BM13" s="122">
        <f t="shared" si="29"/>
        <v>72.3</v>
      </c>
      <c r="BN13" s="122">
        <f t="shared" si="30"/>
        <v>72.3</v>
      </c>
      <c r="BO13" s="49">
        <f t="shared" si="31"/>
        <v>0.1562932226832642</v>
      </c>
      <c r="BP13" s="43">
        <f t="shared" si="32"/>
        <v>0.1562932226832642</v>
      </c>
      <c r="BQ13" s="50"/>
      <c r="BR13" s="155"/>
      <c r="BS13" s="155"/>
      <c r="BT13" s="155"/>
      <c r="BU13" s="155"/>
      <c r="BV13" s="155"/>
      <c r="BW13" s="56"/>
      <c r="BX13" s="57"/>
      <c r="BZ13" s="155"/>
      <c r="CA13" s="155"/>
      <c r="CB13" s="155"/>
      <c r="CC13" s="155"/>
      <c r="CD13" s="56"/>
      <c r="CE13" s="62">
        <v>1953</v>
      </c>
      <c r="CF13" s="189">
        <v>149.4</v>
      </c>
      <c r="CG13" s="184">
        <v>46.8</v>
      </c>
      <c r="CH13" s="184">
        <v>40.4</v>
      </c>
      <c r="CI13" s="184">
        <f t="shared" si="0"/>
        <v>196.2</v>
      </c>
      <c r="CJ13" s="184">
        <f t="shared" si="1"/>
        <v>189.8</v>
      </c>
      <c r="CK13" s="190">
        <f t="shared" si="2"/>
        <v>0.76146788990825698</v>
      </c>
      <c r="CL13" s="194">
        <f t="shared" si="3"/>
        <v>0.78714436248682818</v>
      </c>
      <c r="CM13" s="216"/>
      <c r="CN13" s="217"/>
      <c r="CO13" s="217"/>
      <c r="CP13" s="218"/>
      <c r="CQ13" s="218"/>
      <c r="CR13" s="218"/>
      <c r="CS13" s="219"/>
      <c r="CT13" s="189">
        <v>49.2</v>
      </c>
      <c r="CU13" s="184">
        <v>0</v>
      </c>
      <c r="CV13" s="184">
        <v>0</v>
      </c>
      <c r="CW13" s="184">
        <f t="shared" si="33"/>
        <v>49.2</v>
      </c>
      <c r="CX13" s="184">
        <f t="shared" si="34"/>
        <v>49.2</v>
      </c>
      <c r="CY13" s="190">
        <f t="shared" si="35"/>
        <v>1</v>
      </c>
      <c r="CZ13" s="194">
        <f t="shared" si="36"/>
        <v>1</v>
      </c>
      <c r="DA13" s="62">
        <v>1953</v>
      </c>
      <c r="DB13" s="54">
        <f t="shared" si="4"/>
        <v>388.6</v>
      </c>
      <c r="DC13" s="41">
        <f t="shared" si="4"/>
        <v>595.6</v>
      </c>
      <c r="DD13" s="41">
        <f t="shared" si="4"/>
        <v>530.40000000000009</v>
      </c>
      <c r="DE13" s="41">
        <f t="shared" si="43"/>
        <v>984.2</v>
      </c>
      <c r="DF13" s="41">
        <f t="shared" si="44"/>
        <v>919.00000000000011</v>
      </c>
      <c r="DG13" s="49">
        <f t="shared" si="37"/>
        <v>0.39483844747002644</v>
      </c>
      <c r="DH13" s="43">
        <f t="shared" si="38"/>
        <v>0.42285092491838955</v>
      </c>
      <c r="DI13" s="54">
        <f>'Table 1'!G19</f>
        <v>1236.6125129702439</v>
      </c>
      <c r="DJ13" s="41">
        <f t="shared" si="39"/>
        <v>919.00000000000011</v>
      </c>
      <c r="DK13" s="55">
        <f t="shared" si="40"/>
        <v>-0.25684077238339115</v>
      </c>
      <c r="DL13" s="49">
        <f>'Table 1'!M19</f>
        <v>0.55773366660982415</v>
      </c>
      <c r="DM13" s="49">
        <f t="shared" si="41"/>
        <v>0.42285092491838955</v>
      </c>
      <c r="DN13" s="43">
        <f t="shared" si="42"/>
        <v>-0.1348827416914346</v>
      </c>
    </row>
    <row r="14" spans="1:118" ht="12.75" customHeight="1" thickBot="1" x14ac:dyDescent="0.25">
      <c r="A14" s="38">
        <v>1954</v>
      </c>
      <c r="B14" s="58">
        <v>49.2</v>
      </c>
      <c r="C14" s="113">
        <v>306.8</v>
      </c>
      <c r="D14" s="113">
        <v>282</v>
      </c>
      <c r="E14" s="113">
        <f t="shared" si="5"/>
        <v>356</v>
      </c>
      <c r="F14" s="113">
        <f t="shared" si="6"/>
        <v>331.2</v>
      </c>
      <c r="G14" s="60">
        <f t="shared" si="7"/>
        <v>0.13820224719101123</v>
      </c>
      <c r="H14" s="61">
        <f t="shared" si="8"/>
        <v>0.14855072463768118</v>
      </c>
      <c r="I14" s="87">
        <v>4.4000000000000004</v>
      </c>
      <c r="J14" s="79">
        <v>4</v>
      </c>
      <c r="K14" s="79">
        <v>2</v>
      </c>
      <c r="L14" s="79">
        <f t="shared" si="9"/>
        <v>8.4</v>
      </c>
      <c r="M14" s="79">
        <f t="shared" si="10"/>
        <v>6.4</v>
      </c>
      <c r="N14" s="60">
        <f t="shared" si="11"/>
        <v>0.52380952380952384</v>
      </c>
      <c r="O14" s="61">
        <f t="shared" si="12"/>
        <v>0.6875</v>
      </c>
      <c r="P14" s="243">
        <v>118.8</v>
      </c>
      <c r="Q14" s="79">
        <v>152.6</v>
      </c>
      <c r="R14" s="79">
        <v>129.6</v>
      </c>
      <c r="S14" s="129">
        <f t="shared" si="13"/>
        <v>271.39999999999998</v>
      </c>
      <c r="T14" s="129">
        <f t="shared" si="14"/>
        <v>248.39999999999998</v>
      </c>
      <c r="U14" s="60">
        <f t="shared" si="15"/>
        <v>0.43773028739867359</v>
      </c>
      <c r="V14" s="61">
        <f t="shared" si="16"/>
        <v>0.47826086956521741</v>
      </c>
      <c r="W14" s="38">
        <v>1954</v>
      </c>
      <c r="X14" s="87">
        <v>27.6</v>
      </c>
      <c r="Y14" s="79">
        <v>28</v>
      </c>
      <c r="Z14" s="79">
        <v>26.8</v>
      </c>
      <c r="AA14" s="129">
        <f t="shared" si="17"/>
        <v>55.6</v>
      </c>
      <c r="AB14" s="129">
        <f t="shared" si="18"/>
        <v>54.400000000000006</v>
      </c>
      <c r="AC14" s="60">
        <f t="shared" si="19"/>
        <v>0.49640287769784175</v>
      </c>
      <c r="AD14" s="61">
        <f t="shared" si="20"/>
        <v>0.50735294117647056</v>
      </c>
      <c r="AE14" s="87">
        <v>8.1999999999999993</v>
      </c>
      <c r="AF14" s="79">
        <v>21.4</v>
      </c>
      <c r="AG14" s="79">
        <v>18.399999999999999</v>
      </c>
      <c r="AH14" s="129">
        <f t="shared" si="21"/>
        <v>29.599999999999998</v>
      </c>
      <c r="AI14" s="129">
        <f t="shared" si="22"/>
        <v>26.599999999999998</v>
      </c>
      <c r="AJ14" s="60">
        <f t="shared" si="23"/>
        <v>0.27702702702702703</v>
      </c>
      <c r="AK14" s="61">
        <f t="shared" si="24"/>
        <v>0.30827067669172931</v>
      </c>
      <c r="AL14" s="87">
        <v>50</v>
      </c>
      <c r="AM14" s="79">
        <v>31</v>
      </c>
      <c r="AN14" s="79">
        <v>15.4</v>
      </c>
      <c r="AO14" s="129">
        <f t="shared" si="25"/>
        <v>81</v>
      </c>
      <c r="AP14" s="129">
        <f t="shared" si="26"/>
        <v>65.400000000000006</v>
      </c>
      <c r="AQ14" s="60">
        <f t="shared" si="27"/>
        <v>0.61728395061728392</v>
      </c>
      <c r="AR14" s="61">
        <f t="shared" si="28"/>
        <v>0.76452599388379194</v>
      </c>
      <c r="AS14" s="62">
        <v>1954</v>
      </c>
      <c r="AT14" s="150">
        <v>129.535</v>
      </c>
      <c r="AU14" s="151">
        <v>139.79000000000002</v>
      </c>
      <c r="AV14" s="151">
        <v>123.95500000000001</v>
      </c>
      <c r="AW14" s="133">
        <f t="shared" si="45"/>
        <v>269.32500000000005</v>
      </c>
      <c r="AX14" s="133">
        <f t="shared" si="46"/>
        <v>253.49</v>
      </c>
      <c r="AY14" s="60">
        <f t="shared" ref="AY14:AY77" si="47">AT14/AW14</f>
        <v>0.48096166341780366</v>
      </c>
      <c r="AZ14" s="61">
        <f t="shared" ref="AZ14:AZ77" si="48">AT14/AX14</f>
        <v>0.51100635133535832</v>
      </c>
      <c r="BA14" s="62">
        <v>1954</v>
      </c>
      <c r="BB14" s="47"/>
      <c r="BC14" s="166"/>
      <c r="BE14" s="157"/>
      <c r="BF14" s="167"/>
      <c r="BH14" s="48"/>
      <c r="BI14" s="62">
        <v>1954</v>
      </c>
      <c r="BJ14" s="170">
        <v>12.2</v>
      </c>
      <c r="BK14" s="160">
        <v>73.2</v>
      </c>
      <c r="BL14" s="160">
        <v>72</v>
      </c>
      <c r="BM14" s="129">
        <f t="shared" si="29"/>
        <v>84.2</v>
      </c>
      <c r="BN14" s="129">
        <f t="shared" si="30"/>
        <v>84.2</v>
      </c>
      <c r="BO14" s="60">
        <f t="shared" si="31"/>
        <v>0.14489311163895485</v>
      </c>
      <c r="BP14" s="61">
        <f t="shared" si="32"/>
        <v>0.14489311163895485</v>
      </c>
      <c r="BQ14" s="50"/>
      <c r="BR14" s="155"/>
      <c r="BS14" s="155"/>
      <c r="BT14" s="155"/>
      <c r="BU14" s="155"/>
      <c r="BV14" s="155"/>
      <c r="BW14" s="56"/>
      <c r="BX14" s="57"/>
      <c r="BZ14" s="155"/>
      <c r="CA14" s="155"/>
      <c r="CB14" s="155"/>
      <c r="CC14" s="155"/>
      <c r="CD14" s="56"/>
      <c r="CE14" s="62">
        <v>1954</v>
      </c>
      <c r="CF14" s="178">
        <v>154</v>
      </c>
      <c r="CG14" s="179">
        <v>49.174999999999997</v>
      </c>
      <c r="CH14" s="179">
        <v>42.814999999999998</v>
      </c>
      <c r="CI14" s="179">
        <f t="shared" si="0"/>
        <v>203.17500000000001</v>
      </c>
      <c r="CJ14" s="179">
        <f t="shared" si="1"/>
        <v>196.815</v>
      </c>
      <c r="CK14" s="191">
        <f t="shared" si="2"/>
        <v>0.75796726959517657</v>
      </c>
      <c r="CL14" s="195">
        <f t="shared" si="3"/>
        <v>0.78246068643142042</v>
      </c>
      <c r="CM14" s="216"/>
      <c r="CN14" s="220"/>
      <c r="CO14" s="220"/>
      <c r="CP14" s="218"/>
      <c r="CQ14" s="218"/>
      <c r="CR14" s="218"/>
      <c r="CS14" s="219"/>
      <c r="CT14" s="178"/>
      <c r="CU14" s="179"/>
      <c r="CV14" s="179"/>
      <c r="CW14" s="179"/>
      <c r="CX14" s="179"/>
      <c r="CY14" s="191"/>
      <c r="CZ14" s="195"/>
      <c r="DA14" s="62">
        <v>1954</v>
      </c>
      <c r="DB14" s="63">
        <f t="shared" si="4"/>
        <v>424.4</v>
      </c>
      <c r="DC14" s="59">
        <f t="shared" si="4"/>
        <v>666.17499999999995</v>
      </c>
      <c r="DD14" s="59">
        <f t="shared" si="4"/>
        <v>589.0150000000001</v>
      </c>
      <c r="DE14" s="59">
        <f t="shared" si="43"/>
        <v>1090.5749999999998</v>
      </c>
      <c r="DF14" s="59">
        <f t="shared" si="44"/>
        <v>1013.4150000000001</v>
      </c>
      <c r="DG14" s="60">
        <f t="shared" si="37"/>
        <v>0.3891525112899159</v>
      </c>
      <c r="DH14" s="61">
        <f t="shared" si="38"/>
        <v>0.41878203894751898</v>
      </c>
      <c r="DI14" s="54">
        <f>'Table 1'!G20</f>
        <v>1377.7185888929259</v>
      </c>
      <c r="DJ14" s="41">
        <f t="shared" si="39"/>
        <v>1013.4150000000001</v>
      </c>
      <c r="DK14" s="55">
        <f t="shared" si="40"/>
        <v>-0.26442525478709278</v>
      </c>
      <c r="DL14" s="49">
        <f>'Table 1'!M20</f>
        <v>0.5536738482178144</v>
      </c>
      <c r="DM14" s="49">
        <f t="shared" si="41"/>
        <v>0.41878203894751898</v>
      </c>
      <c r="DN14" s="43">
        <f t="shared" si="42"/>
        <v>-0.13489180927029543</v>
      </c>
    </row>
    <row r="15" spans="1:118" ht="13.5" thickTop="1" x14ac:dyDescent="0.2">
      <c r="A15" s="38">
        <v>1955</v>
      </c>
      <c r="B15" s="114">
        <v>72.040000000000006</v>
      </c>
      <c r="C15" s="115">
        <v>348.25</v>
      </c>
      <c r="D15" s="115">
        <v>318.01</v>
      </c>
      <c r="E15" s="115">
        <f t="shared" si="5"/>
        <v>420.29</v>
      </c>
      <c r="F15" s="115">
        <f t="shared" si="6"/>
        <v>390.05</v>
      </c>
      <c r="G15" s="67">
        <f t="shared" si="7"/>
        <v>0.17140545813604893</v>
      </c>
      <c r="H15" s="68">
        <f t="shared" si="8"/>
        <v>0.18469426996538907</v>
      </c>
      <c r="I15" s="64">
        <v>12.76</v>
      </c>
      <c r="J15" s="65">
        <v>4.74</v>
      </c>
      <c r="K15" s="65">
        <v>1.61</v>
      </c>
      <c r="L15" s="65">
        <f t="shared" si="9"/>
        <v>17.5</v>
      </c>
      <c r="M15" s="65">
        <f t="shared" si="10"/>
        <v>14.37</v>
      </c>
      <c r="N15" s="67">
        <f t="shared" si="11"/>
        <v>0.72914285714285709</v>
      </c>
      <c r="O15" s="68">
        <f t="shared" si="12"/>
        <v>0.88796102992345172</v>
      </c>
      <c r="P15" s="244">
        <v>229.96999999999997</v>
      </c>
      <c r="Q15" s="65">
        <v>144.34999999999997</v>
      </c>
      <c r="R15" s="65">
        <v>115.95</v>
      </c>
      <c r="S15" s="121">
        <f t="shared" si="13"/>
        <v>374.31999999999994</v>
      </c>
      <c r="T15" s="121">
        <f t="shared" si="14"/>
        <v>345.91999999999996</v>
      </c>
      <c r="U15" s="67">
        <f t="shared" si="15"/>
        <v>0.61436738619363118</v>
      </c>
      <c r="V15" s="68">
        <f t="shared" si="16"/>
        <v>0.66480689176688246</v>
      </c>
      <c r="W15" s="38">
        <v>1955</v>
      </c>
      <c r="X15" s="64">
        <v>99.68</v>
      </c>
      <c r="Y15" s="65">
        <v>57.459999999999994</v>
      </c>
      <c r="Z15" s="65">
        <v>47.69</v>
      </c>
      <c r="AA15" s="121">
        <f t="shared" si="17"/>
        <v>157.13999999999999</v>
      </c>
      <c r="AB15" s="121">
        <f t="shared" si="18"/>
        <v>147.37</v>
      </c>
      <c r="AC15" s="67">
        <f t="shared" si="19"/>
        <v>0.63433880616011207</v>
      </c>
      <c r="AD15" s="68">
        <f t="shared" si="20"/>
        <v>0.67639275293479006</v>
      </c>
      <c r="AE15" s="64">
        <v>10.530000000000001</v>
      </c>
      <c r="AF15" s="65">
        <v>21.939999999999998</v>
      </c>
      <c r="AG15" s="65">
        <v>15.9</v>
      </c>
      <c r="AH15" s="121">
        <f t="shared" si="21"/>
        <v>32.47</v>
      </c>
      <c r="AI15" s="121">
        <f t="shared" si="22"/>
        <v>26.43</v>
      </c>
      <c r="AJ15" s="67">
        <f t="shared" si="23"/>
        <v>0.3242993532491531</v>
      </c>
      <c r="AK15" s="68">
        <f t="shared" si="24"/>
        <v>0.39841089670828611</v>
      </c>
      <c r="AL15" s="64">
        <v>115.92</v>
      </c>
      <c r="AM15" s="65">
        <v>57.33</v>
      </c>
      <c r="AN15" s="65">
        <v>39.720000000000006</v>
      </c>
      <c r="AO15" s="121">
        <f t="shared" si="25"/>
        <v>173.25</v>
      </c>
      <c r="AP15" s="121">
        <f t="shared" si="26"/>
        <v>155.64000000000001</v>
      </c>
      <c r="AQ15" s="67">
        <f t="shared" si="27"/>
        <v>0.66909090909090907</v>
      </c>
      <c r="AR15" s="68">
        <f t="shared" si="28"/>
        <v>0.74479568234387039</v>
      </c>
      <c r="AS15" s="62">
        <v>1955</v>
      </c>
      <c r="AT15" s="64">
        <v>156.27000000000001</v>
      </c>
      <c r="AU15" s="65">
        <v>148.98000000000002</v>
      </c>
      <c r="AV15" s="65">
        <v>129.11000000000001</v>
      </c>
      <c r="AW15" s="134">
        <f t="shared" si="45"/>
        <v>305.25</v>
      </c>
      <c r="AX15" s="134">
        <f t="shared" si="46"/>
        <v>285.38</v>
      </c>
      <c r="AY15" s="67">
        <f t="shared" si="47"/>
        <v>0.51194103194103202</v>
      </c>
      <c r="AZ15" s="68">
        <f t="shared" si="48"/>
        <v>0.54758567524003088</v>
      </c>
      <c r="BA15" s="62">
        <v>1955</v>
      </c>
      <c r="BB15" s="47"/>
      <c r="BC15" s="164"/>
      <c r="BD15" s="156"/>
      <c r="BE15" s="157"/>
      <c r="BF15" s="157"/>
      <c r="BH15" s="69"/>
      <c r="BI15" s="62">
        <v>1955</v>
      </c>
      <c r="BJ15" s="171">
        <v>35.54</v>
      </c>
      <c r="BK15" s="121">
        <v>10.690000000000001</v>
      </c>
      <c r="BL15" s="121">
        <v>5.08</v>
      </c>
      <c r="BM15" s="121">
        <f t="shared" si="29"/>
        <v>40.619999999999997</v>
      </c>
      <c r="BN15" s="121">
        <f t="shared" si="30"/>
        <v>40.619999999999997</v>
      </c>
      <c r="BO15" s="67">
        <f t="shared" si="31"/>
        <v>0.87493845396356473</v>
      </c>
      <c r="BP15" s="68">
        <f t="shared" si="32"/>
        <v>0.87493845396356473</v>
      </c>
      <c r="BQ15" s="239"/>
      <c r="BR15" s="155"/>
      <c r="BT15" s="155"/>
      <c r="BU15" s="155"/>
      <c r="BV15" s="155"/>
      <c r="BW15" s="56"/>
      <c r="BX15" s="57"/>
      <c r="BZ15" s="155"/>
      <c r="CA15" s="155"/>
      <c r="CB15" s="155"/>
      <c r="CC15" s="155"/>
      <c r="CD15" s="56"/>
      <c r="CE15" s="62">
        <v>1955</v>
      </c>
      <c r="CF15" s="192">
        <v>154.72999999999999</v>
      </c>
      <c r="CG15" s="183">
        <v>51.55</v>
      </c>
      <c r="CH15" s="183">
        <v>45.23</v>
      </c>
      <c r="CI15" s="183">
        <f t="shared" si="0"/>
        <v>206.27999999999997</v>
      </c>
      <c r="CJ15" s="183">
        <f t="shared" si="1"/>
        <v>199.95999999999998</v>
      </c>
      <c r="CK15" s="193">
        <f t="shared" si="2"/>
        <v>0.75009695559433787</v>
      </c>
      <c r="CL15" s="201">
        <f t="shared" si="3"/>
        <v>0.77380476095219042</v>
      </c>
      <c r="CM15" s="216"/>
      <c r="CN15" s="154"/>
      <c r="CO15" s="154"/>
      <c r="CP15" s="218"/>
      <c r="CQ15" s="218"/>
      <c r="CR15" s="218"/>
      <c r="CS15" s="219"/>
      <c r="CT15" s="192">
        <v>93.61</v>
      </c>
      <c r="CU15" s="183">
        <v>2.29</v>
      </c>
      <c r="CV15" s="183">
        <v>2.29</v>
      </c>
      <c r="CW15" s="183">
        <f t="shared" ref="CW15:CW31" si="49">CT15+CU15</f>
        <v>95.9</v>
      </c>
      <c r="CX15" s="183">
        <f t="shared" ref="CX15:CX31" si="50">CT15+CV15</f>
        <v>95.9</v>
      </c>
      <c r="CY15" s="193">
        <f t="shared" ref="CY15:CY31" si="51">CT15/CW15</f>
        <v>0.97612095933263809</v>
      </c>
      <c r="CZ15" s="201">
        <f t="shared" ref="CZ15:CZ31" si="52">CT15/CX15</f>
        <v>0.97612095933263809</v>
      </c>
      <c r="DA15" s="62">
        <v>1955</v>
      </c>
      <c r="DB15" s="70">
        <f>B15+I15+P15+X15+AE15+AL15+AT15+BJ15+CF15</f>
        <v>887.43999999999994</v>
      </c>
      <c r="DC15" s="71">
        <f>C15+J15+Q15+Y15+AF15+AM15+AU15+BQ15+CG15</f>
        <v>834.6</v>
      </c>
      <c r="DD15" s="66">
        <f>D15+K15+R15+Z15+AG15+AN15+AV15+BL15+CH15</f>
        <v>718.30000000000007</v>
      </c>
      <c r="DE15" s="66">
        <f t="shared" si="43"/>
        <v>1722.04</v>
      </c>
      <c r="DF15" s="66">
        <f t="shared" si="44"/>
        <v>1605.74</v>
      </c>
      <c r="DG15" s="67">
        <f t="shared" si="37"/>
        <v>0.51534226847227704</v>
      </c>
      <c r="DH15" s="68">
        <f t="shared" si="38"/>
        <v>0.55266730603958292</v>
      </c>
      <c r="DI15" s="54">
        <f>'Table 1'!G21</f>
        <v>1508.0355058245452</v>
      </c>
      <c r="DJ15" s="41">
        <f t="shared" si="39"/>
        <v>1605.74</v>
      </c>
      <c r="DK15" s="55">
        <f t="shared" si="40"/>
        <v>6.4789253169495575E-2</v>
      </c>
      <c r="DL15" s="49">
        <f>'Table 1'!M21</f>
        <v>0.56514969396009662</v>
      </c>
      <c r="DM15" s="49">
        <f t="shared" si="41"/>
        <v>0.55266730603958292</v>
      </c>
      <c r="DN15" s="43">
        <f t="shared" si="42"/>
        <v>-1.2482387920513704E-2</v>
      </c>
    </row>
    <row r="16" spans="1:118" x14ac:dyDescent="0.2">
      <c r="A16" s="38">
        <v>1956</v>
      </c>
      <c r="B16" s="39">
        <v>75.169999999999987</v>
      </c>
      <c r="C16" s="111">
        <v>341.77000000000004</v>
      </c>
      <c r="D16" s="111">
        <v>309.22000000000003</v>
      </c>
      <c r="E16" s="111">
        <f t="shared" si="5"/>
        <v>416.94000000000005</v>
      </c>
      <c r="F16" s="111">
        <f t="shared" si="6"/>
        <v>384.39</v>
      </c>
      <c r="G16" s="49">
        <f t="shared" si="7"/>
        <v>0.18028972993716116</v>
      </c>
      <c r="H16" s="43">
        <f t="shared" si="8"/>
        <v>0.19555659616535287</v>
      </c>
      <c r="I16" s="72">
        <v>14.2</v>
      </c>
      <c r="J16" s="73">
        <v>5.5</v>
      </c>
      <c r="K16" s="73">
        <v>1.86</v>
      </c>
      <c r="L16" s="73">
        <f t="shared" si="9"/>
        <v>19.7</v>
      </c>
      <c r="M16" s="73">
        <f t="shared" si="10"/>
        <v>16.059999999999999</v>
      </c>
      <c r="N16" s="49">
        <f t="shared" si="11"/>
        <v>0.72081218274111669</v>
      </c>
      <c r="O16" s="43">
        <f t="shared" si="12"/>
        <v>0.88418430884184307</v>
      </c>
      <c r="P16" s="120">
        <v>250.06</v>
      </c>
      <c r="Q16" s="73">
        <v>146.92000000000002</v>
      </c>
      <c r="R16" s="73">
        <v>113.67</v>
      </c>
      <c r="S16" s="122">
        <f t="shared" si="13"/>
        <v>396.98</v>
      </c>
      <c r="T16" s="122">
        <f t="shared" si="14"/>
        <v>363.73</v>
      </c>
      <c r="U16" s="49">
        <f t="shared" si="15"/>
        <v>0.62990578870472058</v>
      </c>
      <c r="V16" s="43">
        <f t="shared" si="16"/>
        <v>0.6874879718472493</v>
      </c>
      <c r="W16" s="38">
        <v>1956</v>
      </c>
      <c r="X16" s="72">
        <v>112.36</v>
      </c>
      <c r="Y16" s="73">
        <v>56.739999999999995</v>
      </c>
      <c r="Z16" s="73">
        <v>46.9</v>
      </c>
      <c r="AA16" s="122">
        <f t="shared" si="17"/>
        <v>169.1</v>
      </c>
      <c r="AB16" s="122">
        <f t="shared" si="18"/>
        <v>159.26</v>
      </c>
      <c r="AC16" s="49">
        <f t="shared" si="19"/>
        <v>0.66445890005913666</v>
      </c>
      <c r="AD16" s="43">
        <f t="shared" si="20"/>
        <v>0.70551299761396458</v>
      </c>
      <c r="AE16" s="72">
        <v>11.1</v>
      </c>
      <c r="AF16" s="73">
        <v>23.65</v>
      </c>
      <c r="AG16" s="73">
        <v>17.559999999999999</v>
      </c>
      <c r="AH16" s="122">
        <f t="shared" si="21"/>
        <v>34.75</v>
      </c>
      <c r="AI16" s="122">
        <f t="shared" si="22"/>
        <v>28.659999999999997</v>
      </c>
      <c r="AJ16" s="49">
        <f t="shared" si="23"/>
        <v>0.31942446043165468</v>
      </c>
      <c r="AK16" s="43">
        <f t="shared" si="24"/>
        <v>0.38729937194696445</v>
      </c>
      <c r="AL16" s="72">
        <v>123.08</v>
      </c>
      <c r="AM16" s="73">
        <v>57.613999999999997</v>
      </c>
      <c r="AN16" s="73">
        <v>39.660000000000004</v>
      </c>
      <c r="AO16" s="122">
        <f t="shared" si="25"/>
        <v>180.69399999999999</v>
      </c>
      <c r="AP16" s="122">
        <f t="shared" si="26"/>
        <v>162.74</v>
      </c>
      <c r="AQ16" s="49">
        <f t="shared" si="27"/>
        <v>0.68115156009607403</v>
      </c>
      <c r="AR16" s="43">
        <f t="shared" si="28"/>
        <v>0.75629839007005029</v>
      </c>
      <c r="AS16" s="62">
        <v>1956</v>
      </c>
      <c r="AT16" s="72">
        <v>162.88999999999999</v>
      </c>
      <c r="AU16" s="73">
        <v>154.53</v>
      </c>
      <c r="AV16" s="73">
        <v>133.88</v>
      </c>
      <c r="AW16" s="132">
        <f t="shared" si="45"/>
        <v>317.41999999999996</v>
      </c>
      <c r="AX16" s="132">
        <f t="shared" si="46"/>
        <v>296.77</v>
      </c>
      <c r="AY16" s="49">
        <f t="shared" si="47"/>
        <v>0.51316867242139752</v>
      </c>
      <c r="AZ16" s="43">
        <f t="shared" si="48"/>
        <v>0.54887623412069952</v>
      </c>
      <c r="BA16" s="62">
        <v>1956</v>
      </c>
      <c r="BB16" s="47"/>
      <c r="BC16" s="164"/>
      <c r="BD16" s="156"/>
      <c r="BE16" s="157"/>
      <c r="BF16" s="157"/>
      <c r="BH16" s="69"/>
      <c r="BI16" s="62">
        <v>1956</v>
      </c>
      <c r="BJ16" s="169">
        <v>38.159999999999997</v>
      </c>
      <c r="BK16" s="122">
        <v>11.44</v>
      </c>
      <c r="BL16" s="122">
        <v>5.43</v>
      </c>
      <c r="BM16" s="122">
        <f t="shared" si="29"/>
        <v>43.589999999999996</v>
      </c>
      <c r="BN16" s="122">
        <f t="shared" si="30"/>
        <v>43.589999999999996</v>
      </c>
      <c r="BO16" s="49">
        <f t="shared" si="31"/>
        <v>0.8754301445285616</v>
      </c>
      <c r="BP16" s="43">
        <f t="shared" si="32"/>
        <v>0.8754301445285616</v>
      </c>
      <c r="BQ16" s="239"/>
      <c r="BR16" s="155"/>
      <c r="BT16" s="155"/>
      <c r="BU16" s="155"/>
      <c r="BV16" s="155"/>
      <c r="BW16" s="56"/>
      <c r="BX16" s="57"/>
      <c r="BZ16" s="155"/>
      <c r="CA16" s="155"/>
      <c r="CB16" s="155"/>
      <c r="CC16" s="155"/>
      <c r="CD16" s="56"/>
      <c r="CE16" s="62">
        <v>1956</v>
      </c>
      <c r="CF16" s="189">
        <v>174.64999999999998</v>
      </c>
      <c r="CG16" s="184">
        <v>55.67</v>
      </c>
      <c r="CH16" s="184">
        <v>48.78</v>
      </c>
      <c r="CI16" s="184">
        <f t="shared" si="0"/>
        <v>230.32</v>
      </c>
      <c r="CJ16" s="184">
        <f t="shared" si="1"/>
        <v>223.42999999999998</v>
      </c>
      <c r="CK16" s="190">
        <f t="shared" si="2"/>
        <v>0.75829281000347337</v>
      </c>
      <c r="CL16" s="194">
        <f t="shared" si="3"/>
        <v>0.78167658774560267</v>
      </c>
      <c r="CM16" s="216"/>
      <c r="CN16" s="221"/>
      <c r="CO16" s="154"/>
      <c r="CP16" s="218"/>
      <c r="CQ16" s="218"/>
      <c r="CR16" s="218"/>
      <c r="CS16" s="219"/>
      <c r="CT16" s="189">
        <v>108.07</v>
      </c>
      <c r="CU16" s="184">
        <v>2.48</v>
      </c>
      <c r="CV16" s="184">
        <v>2.48</v>
      </c>
      <c r="CW16" s="184">
        <f t="shared" si="49"/>
        <v>110.55</v>
      </c>
      <c r="CX16" s="184">
        <f t="shared" si="50"/>
        <v>110.55</v>
      </c>
      <c r="CY16" s="190">
        <f t="shared" si="51"/>
        <v>0.97756671189507005</v>
      </c>
      <c r="CZ16" s="194">
        <f t="shared" si="52"/>
        <v>0.97756671189507005</v>
      </c>
      <c r="DA16" s="62">
        <v>1956</v>
      </c>
      <c r="DB16" s="54">
        <f>B16+I16+P16+X16+AE16+AL16+AT16+BJ16+CF16</f>
        <v>961.67</v>
      </c>
      <c r="DC16" s="41">
        <f>C16+J16+Q16+Y16+AF16+AM16+AU16+BQ16+CG16</f>
        <v>842.39400000000001</v>
      </c>
      <c r="DD16" s="41">
        <f>D16+K16+R16+Z16+AG16+AN16+AV16+BL16+CH16</f>
        <v>716.95999999999992</v>
      </c>
      <c r="DE16" s="41">
        <f t="shared" si="43"/>
        <v>1804.0639999999999</v>
      </c>
      <c r="DF16" s="41">
        <f t="shared" si="44"/>
        <v>1678.6299999999999</v>
      </c>
      <c r="DG16" s="49">
        <f t="shared" si="37"/>
        <v>0.53305758554020255</v>
      </c>
      <c r="DH16" s="43">
        <f t="shared" si="38"/>
        <v>0.57288979703686937</v>
      </c>
      <c r="DI16" s="54">
        <f>'Table 1'!G22</f>
        <v>1584.3138414144491</v>
      </c>
      <c r="DJ16" s="41">
        <f t="shared" si="39"/>
        <v>1678.6299999999999</v>
      </c>
      <c r="DK16" s="55">
        <f t="shared" si="40"/>
        <v>5.9531234355275742E-2</v>
      </c>
      <c r="DL16" s="49">
        <f>'Table 1'!M22</f>
        <v>0.58347669318102224</v>
      </c>
      <c r="DM16" s="49">
        <f t="shared" si="41"/>
        <v>0.57288979703686937</v>
      </c>
      <c r="DN16" s="43">
        <f t="shared" si="42"/>
        <v>-1.0586896144152869E-2</v>
      </c>
    </row>
    <row r="17" spans="1:118" x14ac:dyDescent="0.2">
      <c r="A17" s="38">
        <v>1957</v>
      </c>
      <c r="B17" s="39">
        <v>79.87</v>
      </c>
      <c r="C17" s="111">
        <v>376.00999999999993</v>
      </c>
      <c r="D17" s="111">
        <v>340.34</v>
      </c>
      <c r="E17" s="111">
        <f t="shared" si="5"/>
        <v>455.87999999999994</v>
      </c>
      <c r="F17" s="111">
        <f t="shared" si="6"/>
        <v>420.21</v>
      </c>
      <c r="G17" s="49">
        <f t="shared" si="7"/>
        <v>0.17519961393349132</v>
      </c>
      <c r="H17" s="43">
        <f t="shared" si="8"/>
        <v>0.19007163085124107</v>
      </c>
      <c r="I17" s="72">
        <v>14.01</v>
      </c>
      <c r="J17" s="73">
        <v>5.92</v>
      </c>
      <c r="K17" s="73">
        <v>1.96</v>
      </c>
      <c r="L17" s="73">
        <f t="shared" si="9"/>
        <v>19.93</v>
      </c>
      <c r="M17" s="73">
        <f t="shared" si="10"/>
        <v>15.969999999999999</v>
      </c>
      <c r="N17" s="49">
        <f t="shared" si="11"/>
        <v>0.70296036126442552</v>
      </c>
      <c r="O17" s="43">
        <f t="shared" si="12"/>
        <v>0.87726988102692549</v>
      </c>
      <c r="P17" s="120">
        <v>253.12</v>
      </c>
      <c r="Q17" s="73">
        <v>143.84999999999997</v>
      </c>
      <c r="R17" s="73">
        <v>106.34000000000005</v>
      </c>
      <c r="S17" s="122">
        <f t="shared" si="13"/>
        <v>396.96999999999997</v>
      </c>
      <c r="T17" s="122">
        <f t="shared" si="14"/>
        <v>359.46000000000004</v>
      </c>
      <c r="U17" s="49">
        <f t="shared" si="15"/>
        <v>0.63763004761065079</v>
      </c>
      <c r="V17" s="43">
        <f t="shared" si="16"/>
        <v>0.70416736215434261</v>
      </c>
      <c r="W17" s="38">
        <v>1957</v>
      </c>
      <c r="X17" s="72">
        <v>113.17</v>
      </c>
      <c r="Y17" s="73">
        <v>56.05</v>
      </c>
      <c r="Z17" s="73">
        <v>45.889999999999993</v>
      </c>
      <c r="AA17" s="122">
        <f t="shared" si="17"/>
        <v>169.22</v>
      </c>
      <c r="AB17" s="122">
        <f t="shared" si="18"/>
        <v>159.06</v>
      </c>
      <c r="AC17" s="49">
        <f t="shared" si="19"/>
        <v>0.66877437655123506</v>
      </c>
      <c r="AD17" s="43">
        <f t="shared" si="20"/>
        <v>0.71149251854646045</v>
      </c>
      <c r="AE17" s="72">
        <v>12.190000000000001</v>
      </c>
      <c r="AF17" s="73">
        <v>26.450000000000003</v>
      </c>
      <c r="AG17" s="73">
        <v>18.48</v>
      </c>
      <c r="AH17" s="122">
        <f t="shared" si="21"/>
        <v>38.64</v>
      </c>
      <c r="AI17" s="122">
        <f t="shared" si="22"/>
        <v>30.67</v>
      </c>
      <c r="AJ17" s="49">
        <f t="shared" si="23"/>
        <v>0.31547619047619052</v>
      </c>
      <c r="AK17" s="43">
        <f t="shared" si="24"/>
        <v>0.3974567981741115</v>
      </c>
      <c r="AL17" s="72">
        <v>132.45000000000002</v>
      </c>
      <c r="AM17" s="73">
        <v>59.46</v>
      </c>
      <c r="AN17" s="73">
        <v>39.64</v>
      </c>
      <c r="AO17" s="122">
        <f t="shared" si="25"/>
        <v>191.91000000000003</v>
      </c>
      <c r="AP17" s="122">
        <f t="shared" si="26"/>
        <v>172.09000000000003</v>
      </c>
      <c r="AQ17" s="49">
        <f t="shared" si="27"/>
        <v>0.69016726590589339</v>
      </c>
      <c r="AR17" s="43">
        <f t="shared" si="28"/>
        <v>0.7696554128653611</v>
      </c>
      <c r="AS17" s="62">
        <v>1957</v>
      </c>
      <c r="AT17" s="72">
        <v>172.34</v>
      </c>
      <c r="AU17" s="73">
        <v>157.01</v>
      </c>
      <c r="AV17" s="73">
        <v>135.41</v>
      </c>
      <c r="AW17" s="132">
        <f t="shared" si="45"/>
        <v>329.35</v>
      </c>
      <c r="AX17" s="132">
        <f t="shared" si="46"/>
        <v>307.75</v>
      </c>
      <c r="AY17" s="49">
        <f t="shared" si="47"/>
        <v>0.52327311370882035</v>
      </c>
      <c r="AZ17" s="43">
        <f t="shared" si="48"/>
        <v>0.56000000000000005</v>
      </c>
      <c r="BA17" s="62">
        <v>1957</v>
      </c>
      <c r="BB17" s="47"/>
      <c r="BC17" s="164"/>
      <c r="BD17" s="156"/>
      <c r="BE17" s="157"/>
      <c r="BF17" s="157"/>
      <c r="BH17" s="69"/>
      <c r="BI17" s="62">
        <v>1957</v>
      </c>
      <c r="BJ17" s="169">
        <v>42.07</v>
      </c>
      <c r="BK17" s="122">
        <v>12.280000000000001</v>
      </c>
      <c r="BL17" s="122">
        <v>5.73</v>
      </c>
      <c r="BM17" s="122">
        <f t="shared" si="29"/>
        <v>47.8</v>
      </c>
      <c r="BN17" s="122">
        <f t="shared" si="30"/>
        <v>47.8</v>
      </c>
      <c r="BO17" s="49">
        <f t="shared" si="31"/>
        <v>0.88012552301255231</v>
      </c>
      <c r="BP17" s="43">
        <f t="shared" si="32"/>
        <v>0.88012552301255231</v>
      </c>
      <c r="BQ17" s="239"/>
      <c r="BR17" s="155"/>
      <c r="BT17" s="155"/>
      <c r="BU17" s="155"/>
      <c r="BV17" s="155"/>
      <c r="BW17" s="56"/>
      <c r="BX17" s="93"/>
      <c r="BZ17" s="155"/>
      <c r="CA17" s="155"/>
      <c r="CB17" s="155"/>
      <c r="CC17" s="155"/>
      <c r="CD17" s="56"/>
      <c r="CE17" s="62">
        <v>1957</v>
      </c>
      <c r="CF17" s="189">
        <v>196.48000000000002</v>
      </c>
      <c r="CG17" s="184">
        <v>59.290000000000006</v>
      </c>
      <c r="CH17" s="184">
        <v>51.720000000000006</v>
      </c>
      <c r="CI17" s="184">
        <f t="shared" si="0"/>
        <v>255.77000000000004</v>
      </c>
      <c r="CJ17" s="184">
        <f t="shared" si="1"/>
        <v>248.20000000000002</v>
      </c>
      <c r="CK17" s="190">
        <f t="shared" si="2"/>
        <v>0.768190170856629</v>
      </c>
      <c r="CL17" s="194">
        <f t="shared" si="3"/>
        <v>0.79161966156325547</v>
      </c>
      <c r="CM17" s="216"/>
      <c r="CN17" s="221"/>
      <c r="CO17" s="154"/>
      <c r="CP17" s="218"/>
      <c r="CQ17" s="218"/>
      <c r="CR17" s="218"/>
      <c r="CS17" s="219"/>
      <c r="CT17" s="189">
        <v>122.96</v>
      </c>
      <c r="CU17" s="184">
        <v>2.82</v>
      </c>
      <c r="CV17" s="184">
        <v>2.82</v>
      </c>
      <c r="CW17" s="184">
        <f t="shared" si="49"/>
        <v>125.77999999999999</v>
      </c>
      <c r="CX17" s="184">
        <f t="shared" si="50"/>
        <v>125.77999999999999</v>
      </c>
      <c r="CY17" s="190">
        <f t="shared" si="51"/>
        <v>0.97757990141516937</v>
      </c>
      <c r="CZ17" s="194">
        <f t="shared" si="52"/>
        <v>0.97757990141516937</v>
      </c>
      <c r="DA17" s="62">
        <v>1957</v>
      </c>
      <c r="DB17" s="54">
        <f>B17+I17+P17+X17+AE17+AL17+AT17+BJ17+CF17</f>
        <v>1015.7000000000002</v>
      </c>
      <c r="DC17" s="41">
        <f>C17+J17+Q17+Y17+AF17+AM17+AU17+BQ17+CG17</f>
        <v>884.04</v>
      </c>
      <c r="DD17" s="41">
        <f>D17+K17+R17+Z17+AG17+AN17+AV17+BL17+CH17</f>
        <v>745.51</v>
      </c>
      <c r="DE17" s="41">
        <f t="shared" si="43"/>
        <v>1899.7400000000002</v>
      </c>
      <c r="DF17" s="41">
        <f t="shared" si="44"/>
        <v>1761.21</v>
      </c>
      <c r="DG17" s="49">
        <f t="shared" si="37"/>
        <v>0.53465211028877635</v>
      </c>
      <c r="DH17" s="43">
        <f t="shared" si="38"/>
        <v>0.57670578749836765</v>
      </c>
      <c r="DI17" s="54">
        <f>'Table 1'!G23</f>
        <v>1665.4617646730185</v>
      </c>
      <c r="DJ17" s="41">
        <f t="shared" si="39"/>
        <v>1761.21</v>
      </c>
      <c r="DK17" s="55">
        <f t="shared" si="40"/>
        <v>5.7490503449522237E-2</v>
      </c>
      <c r="DL17" s="49">
        <f>'Table 1'!M23</f>
        <v>0.58565874165883958</v>
      </c>
      <c r="DM17" s="49">
        <f t="shared" si="41"/>
        <v>0.57670578749836765</v>
      </c>
      <c r="DN17" s="43">
        <f t="shared" si="42"/>
        <v>-8.9529541604719265E-3</v>
      </c>
    </row>
    <row r="18" spans="1:118" x14ac:dyDescent="0.2">
      <c r="A18" s="38">
        <v>1958</v>
      </c>
      <c r="B18" s="39">
        <v>84.9</v>
      </c>
      <c r="C18" s="111">
        <v>368.9</v>
      </c>
      <c r="D18" s="111">
        <v>330.28999999999996</v>
      </c>
      <c r="E18" s="111">
        <f t="shared" si="5"/>
        <v>453.79999999999995</v>
      </c>
      <c r="F18" s="111">
        <f t="shared" si="6"/>
        <v>415.18999999999994</v>
      </c>
      <c r="G18" s="49">
        <f t="shared" si="7"/>
        <v>0.18708682238871752</v>
      </c>
      <c r="H18" s="43">
        <f t="shared" si="8"/>
        <v>0.20448469375466657</v>
      </c>
      <c r="I18" s="72">
        <v>14.96</v>
      </c>
      <c r="J18" s="73">
        <v>5.9700000000000006</v>
      </c>
      <c r="K18" s="73">
        <v>1.94</v>
      </c>
      <c r="L18" s="73">
        <f t="shared" si="9"/>
        <v>20.93</v>
      </c>
      <c r="M18" s="73">
        <f t="shared" si="10"/>
        <v>16.900000000000002</v>
      </c>
      <c r="N18" s="49">
        <f t="shared" si="11"/>
        <v>0.71476349737219302</v>
      </c>
      <c r="O18" s="43">
        <f t="shared" si="12"/>
        <v>0.88520710059171592</v>
      </c>
      <c r="P18" s="120">
        <v>285.40000000000003</v>
      </c>
      <c r="Q18" s="73">
        <v>158.78099999999998</v>
      </c>
      <c r="R18" s="73">
        <v>116.791</v>
      </c>
      <c r="S18" s="122">
        <f t="shared" si="13"/>
        <v>444.18100000000004</v>
      </c>
      <c r="T18" s="122">
        <f t="shared" si="14"/>
        <v>402.19100000000003</v>
      </c>
      <c r="U18" s="49">
        <f t="shared" si="15"/>
        <v>0.64253086016736427</v>
      </c>
      <c r="V18" s="43">
        <f t="shared" si="16"/>
        <v>0.70961309427610264</v>
      </c>
      <c r="W18" s="38">
        <v>1958</v>
      </c>
      <c r="X18" s="72">
        <v>119.30000000000001</v>
      </c>
      <c r="Y18" s="73">
        <v>59.71</v>
      </c>
      <c r="Z18" s="73">
        <v>48.669999999999995</v>
      </c>
      <c r="AA18" s="122">
        <f t="shared" si="17"/>
        <v>179.01000000000002</v>
      </c>
      <c r="AB18" s="122">
        <f t="shared" si="18"/>
        <v>167.97</v>
      </c>
      <c r="AC18" s="49">
        <f t="shared" si="19"/>
        <v>0.66644321546282326</v>
      </c>
      <c r="AD18" s="43">
        <f t="shared" si="20"/>
        <v>0.71024587723998345</v>
      </c>
      <c r="AE18" s="72">
        <v>13.56</v>
      </c>
      <c r="AF18" s="73">
        <v>28.919999999999998</v>
      </c>
      <c r="AG18" s="73">
        <v>20.65</v>
      </c>
      <c r="AH18" s="122">
        <f t="shared" si="21"/>
        <v>42.48</v>
      </c>
      <c r="AI18" s="122">
        <f t="shared" si="22"/>
        <v>34.21</v>
      </c>
      <c r="AJ18" s="49">
        <f t="shared" si="23"/>
        <v>0.31920903954802266</v>
      </c>
      <c r="AK18" s="43">
        <f t="shared" si="24"/>
        <v>0.39637532885121313</v>
      </c>
      <c r="AL18" s="72">
        <v>139.15</v>
      </c>
      <c r="AM18" s="73">
        <v>61.49</v>
      </c>
      <c r="AN18" s="73">
        <v>39.71</v>
      </c>
      <c r="AO18" s="122">
        <f t="shared" si="25"/>
        <v>200.64000000000001</v>
      </c>
      <c r="AP18" s="122">
        <f t="shared" si="26"/>
        <v>178.86</v>
      </c>
      <c r="AQ18" s="49">
        <f t="shared" si="27"/>
        <v>0.69353070175438591</v>
      </c>
      <c r="AR18" s="43">
        <f t="shared" si="28"/>
        <v>0.77798277982779829</v>
      </c>
      <c r="AS18" s="62">
        <v>1958</v>
      </c>
      <c r="AT18" s="72">
        <v>182.55</v>
      </c>
      <c r="AU18" s="73">
        <v>163.17999999999998</v>
      </c>
      <c r="AV18" s="73">
        <v>140.16999999999999</v>
      </c>
      <c r="AW18" s="132">
        <f t="shared" si="45"/>
        <v>345.73</v>
      </c>
      <c r="AX18" s="132">
        <f t="shared" si="46"/>
        <v>322.72000000000003</v>
      </c>
      <c r="AY18" s="49">
        <f t="shared" si="47"/>
        <v>0.5280131894831227</v>
      </c>
      <c r="AZ18" s="43">
        <f t="shared" si="48"/>
        <v>0.56566063460585025</v>
      </c>
      <c r="BA18" s="62">
        <v>1958</v>
      </c>
      <c r="BB18" s="47"/>
      <c r="BC18" s="164"/>
      <c r="BD18" s="156"/>
      <c r="BE18" s="157"/>
      <c r="BF18" s="157"/>
      <c r="BH18" s="69"/>
      <c r="BI18" s="62">
        <v>1958</v>
      </c>
      <c r="BJ18" s="169">
        <v>45.55</v>
      </c>
      <c r="BK18" s="122">
        <v>13.18</v>
      </c>
      <c r="BL18" s="122">
        <v>6.05</v>
      </c>
      <c r="BM18" s="122">
        <f t="shared" si="29"/>
        <v>51.599999999999994</v>
      </c>
      <c r="BN18" s="122">
        <f t="shared" si="30"/>
        <v>51.599999999999994</v>
      </c>
      <c r="BO18" s="49">
        <f t="shared" si="31"/>
        <v>0.88275193798449614</v>
      </c>
      <c r="BP18" s="43">
        <f t="shared" si="32"/>
        <v>0.88275193798449614</v>
      </c>
      <c r="BQ18" s="239"/>
      <c r="BR18" s="155"/>
      <c r="BT18" s="155"/>
      <c r="BU18" s="155"/>
      <c r="BV18" s="155"/>
      <c r="BW18" s="56"/>
      <c r="BX18" s="93"/>
      <c r="BZ18" s="155"/>
      <c r="CA18" s="155"/>
      <c r="CB18" s="155"/>
      <c r="CC18" s="155"/>
      <c r="CD18" s="56"/>
      <c r="CE18" s="62">
        <v>1958</v>
      </c>
      <c r="CF18" s="189">
        <v>211.51999999999998</v>
      </c>
      <c r="CG18" s="184">
        <v>63.25</v>
      </c>
      <c r="CH18" s="184">
        <v>54.96</v>
      </c>
      <c r="CI18" s="184">
        <f t="shared" si="0"/>
        <v>274.77</v>
      </c>
      <c r="CJ18" s="184">
        <f t="shared" si="1"/>
        <v>266.47999999999996</v>
      </c>
      <c r="CK18" s="190">
        <f t="shared" si="2"/>
        <v>0.76980747534301419</v>
      </c>
      <c r="CL18" s="194">
        <f t="shared" si="3"/>
        <v>0.7937556289402582</v>
      </c>
      <c r="CM18" s="216"/>
      <c r="CN18" s="221"/>
      <c r="CO18" s="154"/>
      <c r="CP18" s="218"/>
      <c r="CQ18" s="218"/>
      <c r="CR18" s="218"/>
      <c r="CS18" s="219"/>
      <c r="CT18" s="189">
        <v>131.35</v>
      </c>
      <c r="CU18" s="184">
        <v>2.8899999999999997</v>
      </c>
      <c r="CV18" s="184">
        <v>2.8899999999999997</v>
      </c>
      <c r="CW18" s="184">
        <f t="shared" si="49"/>
        <v>134.23999999999998</v>
      </c>
      <c r="CX18" s="184">
        <f t="shared" si="50"/>
        <v>134.23999999999998</v>
      </c>
      <c r="CY18" s="190">
        <f t="shared" si="51"/>
        <v>0.9784713945172826</v>
      </c>
      <c r="CZ18" s="194">
        <f t="shared" si="52"/>
        <v>0.9784713945172826</v>
      </c>
      <c r="DA18" s="62">
        <v>1958</v>
      </c>
      <c r="DB18" s="54">
        <f>B18+I18+P18+X18+AE18+AL18+AT18+BJ18+CF18</f>
        <v>1096.8899999999999</v>
      </c>
      <c r="DC18" s="41">
        <f>C18+J18+Q18+Y18+AF18+AM18+AU18+BQ18+CG18</f>
        <v>910.20099999999991</v>
      </c>
      <c r="DD18" s="41">
        <f>D18+K18+R18+Z18+AG18+AN18+AV18+BL18+CH18</f>
        <v>759.23099999999999</v>
      </c>
      <c r="DE18" s="41">
        <f t="shared" si="43"/>
        <v>2007.0909999999999</v>
      </c>
      <c r="DF18" s="41">
        <f t="shared" si="44"/>
        <v>1856.1209999999999</v>
      </c>
      <c r="DG18" s="49">
        <f t="shared" si="37"/>
        <v>0.54650735816163787</v>
      </c>
      <c r="DH18" s="43">
        <f t="shared" si="38"/>
        <v>0.59095824033023703</v>
      </c>
      <c r="DI18" s="54">
        <f>'Table 1'!G24</f>
        <v>1779.3276596115527</v>
      </c>
      <c r="DJ18" s="41">
        <f t="shared" si="39"/>
        <v>1856.1209999999999</v>
      </c>
      <c r="DK18" s="55">
        <f t="shared" si="40"/>
        <v>4.3158627908483155E-2</v>
      </c>
      <c r="DL18" s="49">
        <f>'Table 1'!M24</f>
        <v>0.59142916071880491</v>
      </c>
      <c r="DM18" s="49">
        <f t="shared" si="41"/>
        <v>0.59095824033023703</v>
      </c>
      <c r="DN18" s="43">
        <f t="shared" si="42"/>
        <v>-4.7092038856788587E-4</v>
      </c>
    </row>
    <row r="19" spans="1:118" ht="13.5" thickBot="1" x14ac:dyDescent="0.25">
      <c r="A19" s="38">
        <v>1959</v>
      </c>
      <c r="B19" s="116">
        <v>86.09</v>
      </c>
      <c r="C19" s="117">
        <v>342.22999999999996</v>
      </c>
      <c r="D19" s="117">
        <v>302.13</v>
      </c>
      <c r="E19" s="117">
        <f t="shared" si="5"/>
        <v>428.31999999999994</v>
      </c>
      <c r="F19" s="117">
        <f t="shared" si="6"/>
        <v>388.22</v>
      </c>
      <c r="G19" s="76">
        <f t="shared" si="7"/>
        <v>0.20099458348898025</v>
      </c>
      <c r="H19" s="77">
        <f t="shared" si="8"/>
        <v>0.2217557055277935</v>
      </c>
      <c r="I19" s="74">
        <v>15.09</v>
      </c>
      <c r="J19" s="75">
        <v>6.42</v>
      </c>
      <c r="K19" s="130">
        <v>2.1</v>
      </c>
      <c r="L19" s="75">
        <f t="shared" si="9"/>
        <v>21.509999999999998</v>
      </c>
      <c r="M19" s="75">
        <f t="shared" si="10"/>
        <v>17.190000000000001</v>
      </c>
      <c r="N19" s="76">
        <f t="shared" si="11"/>
        <v>0.70153417015341712</v>
      </c>
      <c r="O19" s="77">
        <f t="shared" si="12"/>
        <v>0.8778359511343804</v>
      </c>
      <c r="P19" s="78">
        <v>300.14</v>
      </c>
      <c r="Q19" s="75">
        <v>167.57000000000005</v>
      </c>
      <c r="R19" s="75">
        <v>125.17</v>
      </c>
      <c r="S19" s="130">
        <f t="shared" si="13"/>
        <v>467.71000000000004</v>
      </c>
      <c r="T19" s="130">
        <f t="shared" si="14"/>
        <v>425.31</v>
      </c>
      <c r="U19" s="76">
        <f t="shared" si="15"/>
        <v>0.6417224348421029</v>
      </c>
      <c r="V19" s="77">
        <f t="shared" si="16"/>
        <v>0.7056970209964496</v>
      </c>
      <c r="W19" s="38">
        <v>1959</v>
      </c>
      <c r="X19" s="74">
        <v>128.51</v>
      </c>
      <c r="Y19" s="75">
        <v>60.863999999999997</v>
      </c>
      <c r="Z19" s="78">
        <v>49.814</v>
      </c>
      <c r="AA19" s="130">
        <f t="shared" si="17"/>
        <v>189.374</v>
      </c>
      <c r="AB19" s="130">
        <f t="shared" si="18"/>
        <v>178.32399999999998</v>
      </c>
      <c r="AC19" s="76">
        <f t="shared" si="19"/>
        <v>0.6786042434547509</v>
      </c>
      <c r="AD19" s="77">
        <f t="shared" si="20"/>
        <v>0.72065453892914022</v>
      </c>
      <c r="AE19" s="74">
        <v>13.94</v>
      </c>
      <c r="AF19" s="75">
        <v>39.44</v>
      </c>
      <c r="AG19" s="130">
        <v>29.59</v>
      </c>
      <c r="AH19" s="130">
        <f t="shared" si="21"/>
        <v>53.379999999999995</v>
      </c>
      <c r="AI19" s="130">
        <f t="shared" si="22"/>
        <v>43.53</v>
      </c>
      <c r="AJ19" s="76">
        <f t="shared" si="23"/>
        <v>0.26114649681528662</v>
      </c>
      <c r="AK19" s="77">
        <f t="shared" si="24"/>
        <v>0.32023891569032847</v>
      </c>
      <c r="AL19" s="74">
        <v>143.63</v>
      </c>
      <c r="AM19" s="75">
        <v>66.849999999999994</v>
      </c>
      <c r="AN19" s="130">
        <v>43.95</v>
      </c>
      <c r="AO19" s="130">
        <f t="shared" si="25"/>
        <v>210.48</v>
      </c>
      <c r="AP19" s="130">
        <f t="shared" si="26"/>
        <v>187.57999999999998</v>
      </c>
      <c r="AQ19" s="60">
        <f t="shared" si="27"/>
        <v>0.68239262637780318</v>
      </c>
      <c r="AR19" s="61">
        <f t="shared" si="28"/>
        <v>0.76569996801364759</v>
      </c>
      <c r="AS19" s="62">
        <v>1959</v>
      </c>
      <c r="AT19" s="72">
        <v>182.9</v>
      </c>
      <c r="AU19" s="73">
        <v>169.59</v>
      </c>
      <c r="AV19" s="73">
        <v>145.85</v>
      </c>
      <c r="AW19" s="132">
        <f t="shared" si="45"/>
        <v>352.49</v>
      </c>
      <c r="AX19" s="132">
        <f t="shared" si="46"/>
        <v>328.75</v>
      </c>
      <c r="AY19" s="49">
        <f t="shared" si="47"/>
        <v>0.51887996822604898</v>
      </c>
      <c r="AZ19" s="43">
        <f t="shared" si="48"/>
        <v>0.55634980988593152</v>
      </c>
      <c r="BA19" s="62">
        <v>1959</v>
      </c>
      <c r="BB19" s="168"/>
      <c r="BC19" s="159"/>
      <c r="BD19" s="159"/>
      <c r="BE19" s="158"/>
      <c r="BF19" s="158"/>
      <c r="BG19" s="76"/>
      <c r="BH19" s="77"/>
      <c r="BI19" s="62">
        <v>1959</v>
      </c>
      <c r="BJ19" s="169">
        <v>46.68</v>
      </c>
      <c r="BK19" s="122">
        <v>13.96</v>
      </c>
      <c r="BL19" s="122">
        <v>6.44</v>
      </c>
      <c r="BM19" s="122">
        <f t="shared" si="29"/>
        <v>53.12</v>
      </c>
      <c r="BN19" s="122">
        <f t="shared" si="30"/>
        <v>53.12</v>
      </c>
      <c r="BO19" s="49">
        <f t="shared" si="31"/>
        <v>0.8787650602409639</v>
      </c>
      <c r="BP19" s="43">
        <f t="shared" si="32"/>
        <v>0.8787650602409639</v>
      </c>
      <c r="BQ19" s="239"/>
      <c r="BR19" s="155"/>
      <c r="BT19" s="155"/>
      <c r="BU19" s="155"/>
      <c r="BV19" s="155"/>
      <c r="BW19" s="56"/>
      <c r="BX19" s="99"/>
      <c r="BY19" s="80"/>
      <c r="BZ19" s="76"/>
      <c r="CA19" s="76"/>
      <c r="CB19" s="76"/>
      <c r="CC19" s="76"/>
      <c r="CD19" s="77"/>
      <c r="CE19" s="62">
        <v>1959</v>
      </c>
      <c r="CF19" s="189">
        <v>224.93</v>
      </c>
      <c r="CG19" s="184">
        <v>69.64</v>
      </c>
      <c r="CH19" s="184">
        <v>60.54</v>
      </c>
      <c r="CI19" s="184">
        <f t="shared" si="0"/>
        <v>294.57</v>
      </c>
      <c r="CJ19" s="184">
        <f t="shared" si="1"/>
        <v>285.47000000000003</v>
      </c>
      <c r="CK19" s="190">
        <f t="shared" si="2"/>
        <v>0.76358760226771227</v>
      </c>
      <c r="CL19" s="194">
        <f t="shared" si="3"/>
        <v>0.78792867902056252</v>
      </c>
      <c r="CM19" s="168"/>
      <c r="CN19" s="222"/>
      <c r="CO19" s="159"/>
      <c r="CP19" s="223"/>
      <c r="CQ19" s="223"/>
      <c r="CR19" s="223"/>
      <c r="CS19" s="224"/>
      <c r="CT19" s="189">
        <v>140.11000000000001</v>
      </c>
      <c r="CU19" s="184">
        <v>3.01</v>
      </c>
      <c r="CV19" s="184">
        <v>3.01</v>
      </c>
      <c r="CW19" s="184">
        <f t="shared" si="49"/>
        <v>143.12</v>
      </c>
      <c r="CX19" s="184">
        <f t="shared" si="50"/>
        <v>143.12</v>
      </c>
      <c r="CY19" s="190">
        <f t="shared" si="51"/>
        <v>0.97896869759642269</v>
      </c>
      <c r="CZ19" s="194">
        <f t="shared" si="52"/>
        <v>0.97896869759642269</v>
      </c>
      <c r="DA19" s="62">
        <v>1959</v>
      </c>
      <c r="DB19" s="63">
        <f>B19+I19+P19+X19+AE19+AL19+AT19+BJ19+CF19</f>
        <v>1141.9099999999999</v>
      </c>
      <c r="DC19" s="81">
        <f>C19+J19+Q19+Y19+AF19+AM19+AU19+BQ19+CG19</f>
        <v>922.60400000000016</v>
      </c>
      <c r="DD19" s="59">
        <f>D19+K19+R19+Z19+AG19+AN19+AV19+BL19+CH19</f>
        <v>765.58400000000006</v>
      </c>
      <c r="DE19" s="59">
        <f t="shared" si="43"/>
        <v>2064.5140000000001</v>
      </c>
      <c r="DF19" s="59">
        <f t="shared" si="44"/>
        <v>1907.4939999999999</v>
      </c>
      <c r="DG19" s="60">
        <f t="shared" si="37"/>
        <v>0.55311322664801488</v>
      </c>
      <c r="DH19" s="61">
        <f t="shared" si="38"/>
        <v>0.59864408485688547</v>
      </c>
      <c r="DI19" s="54">
        <f>'Table 1'!G25</f>
        <v>1837.852173702443</v>
      </c>
      <c r="DJ19" s="41">
        <f t="shared" si="39"/>
        <v>1907.4939999999999</v>
      </c>
      <c r="DK19" s="55">
        <f t="shared" si="40"/>
        <v>3.7893051081067122E-2</v>
      </c>
      <c r="DL19" s="49">
        <f>'Table 1'!M25</f>
        <v>0.59667194308509763</v>
      </c>
      <c r="DM19" s="49">
        <f t="shared" si="41"/>
        <v>0.59864408485688547</v>
      </c>
      <c r="DN19" s="43">
        <f t="shared" si="42"/>
        <v>1.9721417717878387E-3</v>
      </c>
    </row>
    <row r="20" spans="1:118" ht="13.5" thickTop="1" x14ac:dyDescent="0.2">
      <c r="A20" s="38">
        <v>1960</v>
      </c>
      <c r="B20" s="118">
        <v>90.4</v>
      </c>
      <c r="C20" s="119">
        <v>376.50000000000006</v>
      </c>
      <c r="D20" s="119">
        <v>337.3</v>
      </c>
      <c r="E20" s="119">
        <f t="shared" si="5"/>
        <v>466.90000000000009</v>
      </c>
      <c r="F20" s="119">
        <f t="shared" si="6"/>
        <v>427.70000000000005</v>
      </c>
      <c r="G20" s="84">
        <f t="shared" si="7"/>
        <v>0.19361747697579779</v>
      </c>
      <c r="H20" s="85">
        <f t="shared" si="8"/>
        <v>0.21136310498012625</v>
      </c>
      <c r="I20" s="82">
        <v>15.4</v>
      </c>
      <c r="J20" s="65">
        <v>6.7</v>
      </c>
      <c r="K20" s="73">
        <v>2.2000000000000002</v>
      </c>
      <c r="L20" s="83">
        <f t="shared" si="9"/>
        <v>22.1</v>
      </c>
      <c r="M20" s="83">
        <f t="shared" si="10"/>
        <v>17.600000000000001</v>
      </c>
      <c r="N20" s="84">
        <f t="shared" si="11"/>
        <v>0.69683257918552033</v>
      </c>
      <c r="O20" s="85">
        <f t="shared" si="12"/>
        <v>0.875</v>
      </c>
      <c r="P20" s="245">
        <v>317.29999999999995</v>
      </c>
      <c r="Q20" s="83">
        <v>205.7</v>
      </c>
      <c r="R20" s="83">
        <v>154.1</v>
      </c>
      <c r="S20" s="131">
        <f t="shared" si="13"/>
        <v>523</v>
      </c>
      <c r="T20" s="131">
        <f t="shared" si="14"/>
        <v>471.4</v>
      </c>
      <c r="U20" s="84">
        <f t="shared" si="15"/>
        <v>0.6066921606118546</v>
      </c>
      <c r="V20" s="85">
        <f t="shared" si="16"/>
        <v>0.67310140008485353</v>
      </c>
      <c r="W20" s="38">
        <v>1960</v>
      </c>
      <c r="X20" s="82">
        <v>131.20000000000002</v>
      </c>
      <c r="Y20" s="83">
        <v>64.199999999999989</v>
      </c>
      <c r="Z20" s="83">
        <v>52.699999999999996</v>
      </c>
      <c r="AA20" s="131">
        <f t="shared" si="17"/>
        <v>195.4</v>
      </c>
      <c r="AB20" s="131">
        <f t="shared" si="18"/>
        <v>183.9</v>
      </c>
      <c r="AC20" s="84">
        <f t="shared" si="19"/>
        <v>0.67144319344933479</v>
      </c>
      <c r="AD20" s="85">
        <f t="shared" si="20"/>
        <v>0.71343121261555198</v>
      </c>
      <c r="AE20" s="82">
        <v>15.4</v>
      </c>
      <c r="AF20" s="83">
        <v>41.3</v>
      </c>
      <c r="AG20" s="83">
        <v>32.5</v>
      </c>
      <c r="AH20" s="131">
        <f t="shared" si="21"/>
        <v>56.699999999999996</v>
      </c>
      <c r="AI20" s="131">
        <f t="shared" si="22"/>
        <v>47.9</v>
      </c>
      <c r="AJ20" s="84">
        <f t="shared" si="23"/>
        <v>0.27160493827160498</v>
      </c>
      <c r="AK20" s="85">
        <f t="shared" si="24"/>
        <v>0.32150313152400839</v>
      </c>
      <c r="AL20" s="82">
        <v>147.19999999999999</v>
      </c>
      <c r="AM20" s="83">
        <v>68.599999999999994</v>
      </c>
      <c r="AN20" s="83">
        <v>45.499999999999993</v>
      </c>
      <c r="AO20" s="131">
        <f t="shared" si="25"/>
        <v>215.79999999999998</v>
      </c>
      <c r="AP20" s="131">
        <f t="shared" si="26"/>
        <v>192.7</v>
      </c>
      <c r="AQ20" s="67">
        <f t="shared" si="27"/>
        <v>0.68211306765523638</v>
      </c>
      <c r="AR20" s="68">
        <f t="shared" si="28"/>
        <v>0.76388168137000523</v>
      </c>
      <c r="AS20" s="62">
        <v>1960</v>
      </c>
      <c r="AT20" s="72">
        <v>191</v>
      </c>
      <c r="AU20" s="73">
        <v>174.2</v>
      </c>
      <c r="AV20" s="73">
        <v>150.5</v>
      </c>
      <c r="AW20" s="132">
        <f t="shared" si="45"/>
        <v>365.2</v>
      </c>
      <c r="AX20" s="132">
        <f t="shared" si="46"/>
        <v>341.5</v>
      </c>
      <c r="AY20" s="49">
        <f t="shared" si="47"/>
        <v>0.52300109529025196</v>
      </c>
      <c r="AZ20" s="43">
        <f t="shared" si="48"/>
        <v>0.55929721815519762</v>
      </c>
      <c r="BA20" s="62">
        <v>1960</v>
      </c>
      <c r="BB20" s="64">
        <v>189.9</v>
      </c>
      <c r="BC20" s="65">
        <v>184.1</v>
      </c>
      <c r="BD20" s="65"/>
      <c r="BE20" s="134">
        <f>BB20+BC20</f>
        <v>374</v>
      </c>
      <c r="BF20" s="134"/>
      <c r="BG20" s="67">
        <f>BB20/BE20</f>
        <v>0.50775401069518722</v>
      </c>
      <c r="BH20" s="68"/>
      <c r="BI20" s="62">
        <v>1960</v>
      </c>
      <c r="BJ20" s="169">
        <v>49.3</v>
      </c>
      <c r="BK20" s="122">
        <v>14.3</v>
      </c>
      <c r="BL20" s="122">
        <v>6.7</v>
      </c>
      <c r="BM20" s="122">
        <f t="shared" si="29"/>
        <v>56</v>
      </c>
      <c r="BN20" s="122">
        <f t="shared" si="30"/>
        <v>56</v>
      </c>
      <c r="BO20" s="49">
        <f t="shared" si="31"/>
        <v>0.88035714285714284</v>
      </c>
      <c r="BP20" s="43">
        <f t="shared" si="32"/>
        <v>0.88035714285714284</v>
      </c>
      <c r="BQ20" s="239"/>
      <c r="BR20" s="155"/>
      <c r="BT20" s="155"/>
      <c r="BU20" s="155"/>
      <c r="BV20" s="155"/>
      <c r="BW20" s="56"/>
      <c r="BX20" s="171">
        <v>75.8</v>
      </c>
      <c r="BY20" s="121">
        <v>115.9</v>
      </c>
      <c r="BZ20" s="121"/>
      <c r="CA20" s="121">
        <f>BX20+BY20</f>
        <v>191.7</v>
      </c>
      <c r="CB20" s="121"/>
      <c r="CC20" s="67">
        <f>BX20/CA20</f>
        <v>0.3954094940010433</v>
      </c>
      <c r="CD20" s="68"/>
      <c r="CE20" s="62">
        <v>1960</v>
      </c>
      <c r="CF20" s="189">
        <v>249.60000000000002</v>
      </c>
      <c r="CG20" s="184">
        <v>72.90000000000002</v>
      </c>
      <c r="CH20" s="184">
        <v>63.5</v>
      </c>
      <c r="CI20" s="184">
        <f t="shared" si="0"/>
        <v>322.50000000000006</v>
      </c>
      <c r="CJ20" s="184">
        <f t="shared" si="1"/>
        <v>313.10000000000002</v>
      </c>
      <c r="CK20" s="190">
        <f t="shared" si="2"/>
        <v>0.77395348837209299</v>
      </c>
      <c r="CL20" s="194">
        <f t="shared" si="3"/>
        <v>0.79718939635899078</v>
      </c>
      <c r="CM20" s="192">
        <v>225.2</v>
      </c>
      <c r="CN20" s="183">
        <v>59.1</v>
      </c>
      <c r="CO20" s="183"/>
      <c r="CP20" s="183">
        <f>CM20+CN20</f>
        <v>284.3</v>
      </c>
      <c r="CQ20" s="183"/>
      <c r="CR20" s="225">
        <f>CM20/CP20</f>
        <v>0.79212099894477661</v>
      </c>
      <c r="CS20" s="226"/>
      <c r="CT20" s="189">
        <v>157.80000000000001</v>
      </c>
      <c r="CU20" s="184">
        <v>3.4000000000000004</v>
      </c>
      <c r="CV20" s="184">
        <v>3.4000000000000004</v>
      </c>
      <c r="CW20" s="184">
        <f t="shared" si="49"/>
        <v>161.20000000000002</v>
      </c>
      <c r="CX20" s="184">
        <f t="shared" si="50"/>
        <v>161.20000000000002</v>
      </c>
      <c r="CY20" s="190">
        <f t="shared" si="51"/>
        <v>0.97890818858560791</v>
      </c>
      <c r="CZ20" s="194">
        <f t="shared" si="52"/>
        <v>0.97890818858560791</v>
      </c>
      <c r="DA20" s="62">
        <v>1960</v>
      </c>
      <c r="DB20" s="70">
        <f t="shared" ref="DB20:DD51" si="53">B20+I20+P20+X20+AE20+AL20+BB20+BX20+CM20</f>
        <v>1207.7999999999997</v>
      </c>
      <c r="DC20" s="66">
        <f t="shared" si="53"/>
        <v>1122.1000000000001</v>
      </c>
      <c r="DD20" s="66">
        <f t="shared" si="53"/>
        <v>624.30000000000007</v>
      </c>
      <c r="DE20" s="66">
        <f t="shared" si="43"/>
        <v>2329.8999999999996</v>
      </c>
      <c r="DF20" s="66">
        <f t="shared" si="44"/>
        <v>1832.1</v>
      </c>
      <c r="DG20" s="67">
        <f t="shared" si="37"/>
        <v>0.51839134726812308</v>
      </c>
      <c r="DH20" s="68">
        <f t="shared" si="38"/>
        <v>0.65924349107581448</v>
      </c>
      <c r="DI20" s="54">
        <f>'Table 1'!G26</f>
        <v>1978.3749371747876</v>
      </c>
      <c r="DJ20" s="41">
        <f t="shared" si="39"/>
        <v>1832.1</v>
      </c>
      <c r="DK20" s="55">
        <f t="shared" si="40"/>
        <v>-7.3936913790302677E-2</v>
      </c>
      <c r="DL20" s="49">
        <f>'Table 1'!M26</f>
        <v>0.58686743347906833</v>
      </c>
      <c r="DM20" s="49">
        <f t="shared" si="41"/>
        <v>0.65924349107581448</v>
      </c>
      <c r="DN20" s="43">
        <f t="shared" si="42"/>
        <v>7.2376057596746146E-2</v>
      </c>
    </row>
    <row r="21" spans="1:118" x14ac:dyDescent="0.2">
      <c r="A21" s="38">
        <v>1961</v>
      </c>
      <c r="B21" s="39">
        <v>95.140000000000015</v>
      </c>
      <c r="C21" s="111">
        <v>347.5</v>
      </c>
      <c r="D21" s="111">
        <v>365.17999999999995</v>
      </c>
      <c r="E21" s="111">
        <f t="shared" si="5"/>
        <v>442.64</v>
      </c>
      <c r="F21" s="111">
        <f t="shared" si="6"/>
        <v>460.31999999999994</v>
      </c>
      <c r="G21" s="49">
        <f t="shared" si="7"/>
        <v>0.2149376468461956</v>
      </c>
      <c r="H21" s="43">
        <f t="shared" si="8"/>
        <v>0.20668230795968029</v>
      </c>
      <c r="I21" s="72">
        <v>16.07</v>
      </c>
      <c r="J21" s="73">
        <v>8.3000000000000007</v>
      </c>
      <c r="K21" s="73">
        <v>2.33</v>
      </c>
      <c r="L21" s="73">
        <f t="shared" si="9"/>
        <v>24.37</v>
      </c>
      <c r="M21" s="73">
        <f t="shared" si="10"/>
        <v>18.399999999999999</v>
      </c>
      <c r="N21" s="49">
        <f t="shared" si="11"/>
        <v>0.65941731637258927</v>
      </c>
      <c r="O21" s="43">
        <f t="shared" si="12"/>
        <v>0.8733695652173914</v>
      </c>
      <c r="P21" s="120">
        <v>347.53000000000009</v>
      </c>
      <c r="Q21" s="73">
        <v>206.10000000000002</v>
      </c>
      <c r="R21" s="73">
        <v>164.86</v>
      </c>
      <c r="S21" s="122">
        <f t="shared" si="13"/>
        <v>553.63000000000011</v>
      </c>
      <c r="T21" s="122">
        <f t="shared" si="14"/>
        <v>512.3900000000001</v>
      </c>
      <c r="U21" s="49">
        <f t="shared" si="15"/>
        <v>0.62772971117894627</v>
      </c>
      <c r="V21" s="43">
        <f t="shared" si="16"/>
        <v>0.67825289330392868</v>
      </c>
      <c r="W21" s="38">
        <v>1961</v>
      </c>
      <c r="X21" s="72">
        <v>140.6</v>
      </c>
      <c r="Y21" s="73">
        <v>67.652988047808748</v>
      </c>
      <c r="Z21" s="73">
        <v>60.9</v>
      </c>
      <c r="AA21" s="122">
        <f t="shared" si="17"/>
        <v>208.25298804780874</v>
      </c>
      <c r="AB21" s="122">
        <f t="shared" si="18"/>
        <v>201.5</v>
      </c>
      <c r="AC21" s="49">
        <f t="shared" si="19"/>
        <v>0.6751403728609281</v>
      </c>
      <c r="AD21" s="43">
        <f t="shared" si="20"/>
        <v>0.69776674937965255</v>
      </c>
      <c r="AE21" s="72">
        <v>16.060000000000002</v>
      </c>
      <c r="AF21" s="73">
        <v>43.9</v>
      </c>
      <c r="AG21" s="73">
        <v>34.68</v>
      </c>
      <c r="AH21" s="122">
        <f t="shared" si="21"/>
        <v>59.96</v>
      </c>
      <c r="AI21" s="122">
        <f t="shared" si="22"/>
        <v>50.74</v>
      </c>
      <c r="AJ21" s="49">
        <f t="shared" si="23"/>
        <v>0.26784523015343564</v>
      </c>
      <c r="AK21" s="43">
        <f t="shared" si="24"/>
        <v>0.3165155695703587</v>
      </c>
      <c r="AL21" s="72">
        <v>157.97999999999999</v>
      </c>
      <c r="AM21" s="73">
        <v>78.36</v>
      </c>
      <c r="AN21" s="73">
        <v>52.309999999999995</v>
      </c>
      <c r="AO21" s="122">
        <f t="shared" si="25"/>
        <v>236.33999999999997</v>
      </c>
      <c r="AP21" s="122">
        <f t="shared" si="26"/>
        <v>210.29</v>
      </c>
      <c r="AQ21" s="49">
        <f t="shared" si="27"/>
        <v>0.66844376745366851</v>
      </c>
      <c r="AR21" s="43">
        <f t="shared" si="28"/>
        <v>0.75124827619002332</v>
      </c>
      <c r="AS21" s="62">
        <v>1961</v>
      </c>
      <c r="AT21" s="72">
        <v>206.62</v>
      </c>
      <c r="AU21" s="73">
        <v>192.81</v>
      </c>
      <c r="AV21" s="73">
        <v>168.23</v>
      </c>
      <c r="AW21" s="132">
        <f t="shared" si="45"/>
        <v>399.43</v>
      </c>
      <c r="AX21" s="132">
        <f t="shared" si="46"/>
        <v>374.85</v>
      </c>
      <c r="AY21" s="49">
        <f t="shared" si="47"/>
        <v>0.51728713416618677</v>
      </c>
      <c r="AZ21" s="43">
        <f t="shared" si="48"/>
        <v>0.5512071495264772</v>
      </c>
      <c r="BA21" s="62">
        <v>1961</v>
      </c>
      <c r="BB21" s="72">
        <v>212.8</v>
      </c>
      <c r="BC21" s="73">
        <v>205.1</v>
      </c>
      <c r="BD21" s="73"/>
      <c r="BE21" s="73">
        <f t="shared" ref="BE21:BE81" si="54">BB21+BC21</f>
        <v>417.9</v>
      </c>
      <c r="BF21" s="41"/>
      <c r="BG21" s="49">
        <f t="shared" ref="BG21:BG81" si="55">BB21/BE21</f>
        <v>0.50921273031825798</v>
      </c>
      <c r="BH21" s="86"/>
      <c r="BI21" s="62">
        <v>1961</v>
      </c>
      <c r="BJ21" s="169">
        <v>52.39</v>
      </c>
      <c r="BK21" s="122">
        <v>16.079999999999998</v>
      </c>
      <c r="BL21" s="122">
        <v>7.39</v>
      </c>
      <c r="BM21" s="122">
        <f t="shared" si="29"/>
        <v>59.78</v>
      </c>
      <c r="BN21" s="122">
        <f t="shared" si="30"/>
        <v>59.78</v>
      </c>
      <c r="BO21" s="49">
        <f t="shared" si="31"/>
        <v>0.87638006022080961</v>
      </c>
      <c r="BP21" s="43">
        <f t="shared" si="32"/>
        <v>0.87638006022080961</v>
      </c>
      <c r="BQ21" s="239"/>
      <c r="BR21" s="155"/>
      <c r="BT21" s="155"/>
      <c r="BU21" s="155"/>
      <c r="BV21" s="155"/>
      <c r="BW21" s="56"/>
      <c r="BX21" s="176">
        <v>78.2</v>
      </c>
      <c r="BY21" s="132">
        <v>149.6</v>
      </c>
      <c r="BZ21" s="132"/>
      <c r="CA21" s="132">
        <f t="shared" ref="CA21:CA31" si="56">BX21+BY21</f>
        <v>227.8</v>
      </c>
      <c r="CB21" s="132"/>
      <c r="CC21" s="49">
        <f t="shared" ref="CC21:CC31" si="57">BX21/CA21</f>
        <v>0.34328358208955223</v>
      </c>
      <c r="CD21" s="43"/>
      <c r="CE21" s="62">
        <v>1961</v>
      </c>
      <c r="CF21" s="189">
        <v>274.04999999999995</v>
      </c>
      <c r="CG21" s="184">
        <v>83.080000000000013</v>
      </c>
      <c r="CH21" s="184">
        <v>71.960000000000008</v>
      </c>
      <c r="CI21" s="184">
        <f t="shared" si="0"/>
        <v>357.13</v>
      </c>
      <c r="CJ21" s="184">
        <f t="shared" si="1"/>
        <v>346.01</v>
      </c>
      <c r="CK21" s="190">
        <f t="shared" si="2"/>
        <v>0.7673676252345083</v>
      </c>
      <c r="CL21" s="194">
        <f t="shared" si="3"/>
        <v>0.79202913210600834</v>
      </c>
      <c r="CM21" s="227">
        <v>244.6</v>
      </c>
      <c r="CN21" s="152">
        <v>66.7</v>
      </c>
      <c r="CO21" s="152"/>
      <c r="CP21" s="152">
        <f t="shared" ref="CP21:CP31" si="58">CM21+CN21</f>
        <v>311.3</v>
      </c>
      <c r="CQ21" s="152"/>
      <c r="CR21" s="190">
        <f t="shared" ref="CR21:CR81" si="59">CM21/CP21</f>
        <v>0.78573723096691295</v>
      </c>
      <c r="CS21" s="194"/>
      <c r="CT21" s="189">
        <v>171.95</v>
      </c>
      <c r="CU21" s="184">
        <v>3.6700000000000004</v>
      </c>
      <c r="CV21" s="184">
        <v>3.6700000000000004</v>
      </c>
      <c r="CW21" s="184">
        <f t="shared" si="49"/>
        <v>175.61999999999998</v>
      </c>
      <c r="CX21" s="184">
        <f t="shared" si="50"/>
        <v>175.61999999999998</v>
      </c>
      <c r="CY21" s="190">
        <f t="shared" si="51"/>
        <v>0.97910260790342796</v>
      </c>
      <c r="CZ21" s="194">
        <f t="shared" si="52"/>
        <v>0.97910260790342796</v>
      </c>
      <c r="DA21" s="62">
        <v>1961</v>
      </c>
      <c r="DB21" s="54">
        <f t="shared" si="53"/>
        <v>1308.98</v>
      </c>
      <c r="DC21" s="41">
        <f t="shared" si="53"/>
        <v>1173.2129880478089</v>
      </c>
      <c r="DD21" s="41">
        <f t="shared" si="53"/>
        <v>680.25999999999976</v>
      </c>
      <c r="DE21" s="41">
        <f t="shared" si="43"/>
        <v>2482.1929880478092</v>
      </c>
      <c r="DF21" s="41">
        <f t="shared" si="44"/>
        <v>1989.2399999999998</v>
      </c>
      <c r="DG21" s="49">
        <f t="shared" si="37"/>
        <v>0.52734819826780843</v>
      </c>
      <c r="DH21" s="43">
        <f t="shared" si="38"/>
        <v>0.65803020248939303</v>
      </c>
      <c r="DI21" s="54">
        <f>'Table 1'!G27</f>
        <v>2156.6015118363198</v>
      </c>
      <c r="DJ21" s="41">
        <f t="shared" si="39"/>
        <v>1989.2399999999998</v>
      </c>
      <c r="DK21" s="55">
        <f t="shared" si="40"/>
        <v>-7.760428197688396E-2</v>
      </c>
      <c r="DL21" s="49">
        <f>'Table 1'!M27</f>
        <v>0.5816329849665085</v>
      </c>
      <c r="DM21" s="49">
        <f t="shared" si="41"/>
        <v>0.65803020248939303</v>
      </c>
      <c r="DN21" s="43">
        <f t="shared" si="42"/>
        <v>7.6397217522884531E-2</v>
      </c>
    </row>
    <row r="22" spans="1:118" x14ac:dyDescent="0.2">
      <c r="A22" s="38">
        <v>1962</v>
      </c>
      <c r="B22" s="39">
        <v>100.82</v>
      </c>
      <c r="C22" s="111">
        <v>312.20000000000005</v>
      </c>
      <c r="D22" s="111">
        <v>315.14</v>
      </c>
      <c r="E22" s="111">
        <f t="shared" si="5"/>
        <v>413.02000000000004</v>
      </c>
      <c r="F22" s="111">
        <f t="shared" si="6"/>
        <v>415.96</v>
      </c>
      <c r="G22" s="49">
        <f t="shared" si="7"/>
        <v>0.24410440172388742</v>
      </c>
      <c r="H22" s="43">
        <f t="shared" si="8"/>
        <v>0.24237907491104912</v>
      </c>
      <c r="I22" s="72">
        <v>16.43</v>
      </c>
      <c r="J22" s="73">
        <v>8.4</v>
      </c>
      <c r="K22" s="73">
        <v>1.92</v>
      </c>
      <c r="L22" s="73">
        <f t="shared" si="9"/>
        <v>24.83</v>
      </c>
      <c r="M22" s="73">
        <f t="shared" si="10"/>
        <v>18.350000000000001</v>
      </c>
      <c r="N22" s="49">
        <f t="shared" si="11"/>
        <v>0.66169955698751515</v>
      </c>
      <c r="O22" s="43">
        <f t="shared" si="12"/>
        <v>0.89536784741144404</v>
      </c>
      <c r="P22" s="120">
        <v>375.93</v>
      </c>
      <c r="Q22" s="73">
        <v>241.19999999999996</v>
      </c>
      <c r="R22" s="73">
        <v>182.23999999999995</v>
      </c>
      <c r="S22" s="122">
        <f t="shared" si="13"/>
        <v>617.13</v>
      </c>
      <c r="T22" s="122">
        <f t="shared" si="14"/>
        <v>558.16999999999996</v>
      </c>
      <c r="U22" s="49">
        <f t="shared" si="15"/>
        <v>0.60915852413591953</v>
      </c>
      <c r="V22" s="43">
        <f t="shared" si="16"/>
        <v>0.67350448788003658</v>
      </c>
      <c r="W22" s="38">
        <v>1962</v>
      </c>
      <c r="X22" s="72">
        <v>147.94999999999999</v>
      </c>
      <c r="Y22" s="73">
        <v>71.233864541832659</v>
      </c>
      <c r="Z22" s="73">
        <v>56.45</v>
      </c>
      <c r="AA22" s="122">
        <f t="shared" si="17"/>
        <v>219.18386454183263</v>
      </c>
      <c r="AB22" s="122">
        <f t="shared" si="18"/>
        <v>204.39999999999998</v>
      </c>
      <c r="AC22" s="49">
        <f t="shared" si="19"/>
        <v>0.6750040670615276</v>
      </c>
      <c r="AD22" s="43">
        <f t="shared" si="20"/>
        <v>0.72382583170254411</v>
      </c>
      <c r="AE22" s="72">
        <v>16.880000000000003</v>
      </c>
      <c r="AF22" s="73">
        <v>45.9</v>
      </c>
      <c r="AG22" s="73">
        <v>38.47</v>
      </c>
      <c r="AH22" s="122">
        <f t="shared" si="21"/>
        <v>62.78</v>
      </c>
      <c r="AI22" s="122">
        <f t="shared" si="22"/>
        <v>55.35</v>
      </c>
      <c r="AJ22" s="49">
        <f t="shared" si="23"/>
        <v>0.26887543803759162</v>
      </c>
      <c r="AK22" s="43">
        <f t="shared" si="24"/>
        <v>0.30496838301716356</v>
      </c>
      <c r="AL22" s="72">
        <v>171.19</v>
      </c>
      <c r="AM22" s="73">
        <v>82.36999999999999</v>
      </c>
      <c r="AN22" s="73">
        <v>54.699999999999996</v>
      </c>
      <c r="AO22" s="122">
        <f t="shared" si="25"/>
        <v>253.56</v>
      </c>
      <c r="AP22" s="122">
        <f t="shared" si="26"/>
        <v>225.89</v>
      </c>
      <c r="AQ22" s="49">
        <f t="shared" si="27"/>
        <v>0.67514592206972712</v>
      </c>
      <c r="AR22" s="43">
        <f t="shared" si="28"/>
        <v>0.75784673956350435</v>
      </c>
      <c r="AS22" s="62">
        <v>1962</v>
      </c>
      <c r="AT22" s="72">
        <v>220.82</v>
      </c>
      <c r="AU22" s="73">
        <v>199.39</v>
      </c>
      <c r="AV22" s="73">
        <v>170.13</v>
      </c>
      <c r="AW22" s="132">
        <f t="shared" si="45"/>
        <v>420.21</v>
      </c>
      <c r="AX22" s="132">
        <f t="shared" si="46"/>
        <v>390.95</v>
      </c>
      <c r="AY22" s="49">
        <f t="shared" si="47"/>
        <v>0.52549915518431256</v>
      </c>
      <c r="AZ22" s="43">
        <f t="shared" si="48"/>
        <v>0.5648292620539711</v>
      </c>
      <c r="BA22" s="62">
        <v>1962</v>
      </c>
      <c r="BB22" s="72">
        <v>234.9</v>
      </c>
      <c r="BC22" s="73">
        <v>214.5</v>
      </c>
      <c r="BD22" s="73"/>
      <c r="BE22" s="73">
        <f t="shared" si="54"/>
        <v>449.4</v>
      </c>
      <c r="BF22" s="41"/>
      <c r="BG22" s="49">
        <f t="shared" si="55"/>
        <v>0.52269692923898536</v>
      </c>
      <c r="BH22" s="86"/>
      <c r="BI22" s="62">
        <v>1962</v>
      </c>
      <c r="BJ22" s="169">
        <v>54.59</v>
      </c>
      <c r="BK22" s="122">
        <v>16.259999999999998</v>
      </c>
      <c r="BL22" s="122">
        <v>7.27</v>
      </c>
      <c r="BM22" s="122">
        <f t="shared" si="29"/>
        <v>61.86</v>
      </c>
      <c r="BN22" s="122">
        <f t="shared" si="30"/>
        <v>61.86</v>
      </c>
      <c r="BO22" s="49">
        <f t="shared" si="31"/>
        <v>0.88247655997413521</v>
      </c>
      <c r="BP22" s="43">
        <f t="shared" si="32"/>
        <v>0.88247655997413521</v>
      </c>
      <c r="BQ22" s="239"/>
      <c r="BR22" s="155"/>
      <c r="BT22" s="155"/>
      <c r="BU22" s="155"/>
      <c r="BV22" s="155"/>
      <c r="BW22" s="56"/>
      <c r="BX22" s="176">
        <v>82.3</v>
      </c>
      <c r="BY22" s="132">
        <v>157.19999999999999</v>
      </c>
      <c r="BZ22" s="132"/>
      <c r="CA22" s="132">
        <f t="shared" si="56"/>
        <v>239.5</v>
      </c>
      <c r="CB22" s="132"/>
      <c r="CC22" s="49">
        <f t="shared" si="57"/>
        <v>0.34363256784968682</v>
      </c>
      <c r="CD22" s="43"/>
      <c r="CE22" s="62">
        <v>1962</v>
      </c>
      <c r="CF22" s="189">
        <v>288.02</v>
      </c>
      <c r="CG22" s="184">
        <v>86.35</v>
      </c>
      <c r="CH22" s="184">
        <v>74.289999999999992</v>
      </c>
      <c r="CI22" s="184">
        <f t="shared" si="0"/>
        <v>374.37</v>
      </c>
      <c r="CJ22" s="184">
        <f t="shared" si="1"/>
        <v>362.30999999999995</v>
      </c>
      <c r="CK22" s="190">
        <f t="shared" si="2"/>
        <v>0.76934583433501613</v>
      </c>
      <c r="CL22" s="194">
        <f t="shared" si="3"/>
        <v>0.79495459689216419</v>
      </c>
      <c r="CM22" s="227">
        <v>268.7</v>
      </c>
      <c r="CN22" s="152">
        <v>68.2</v>
      </c>
      <c r="CO22" s="152"/>
      <c r="CP22" s="152">
        <f t="shared" si="58"/>
        <v>336.9</v>
      </c>
      <c r="CQ22" s="152"/>
      <c r="CR22" s="190">
        <f t="shared" si="59"/>
        <v>0.79756604333630154</v>
      </c>
      <c r="CS22" s="194"/>
      <c r="CT22" s="189">
        <v>177.29</v>
      </c>
      <c r="CU22" s="184">
        <v>3.7199999999999998</v>
      </c>
      <c r="CV22" s="184">
        <v>3.7199999999999998</v>
      </c>
      <c r="CW22" s="184">
        <f t="shared" si="49"/>
        <v>181.01</v>
      </c>
      <c r="CX22" s="184">
        <f t="shared" si="50"/>
        <v>181.01</v>
      </c>
      <c r="CY22" s="190">
        <f t="shared" si="51"/>
        <v>0.97944864924589803</v>
      </c>
      <c r="CZ22" s="194">
        <f t="shared" si="52"/>
        <v>0.97944864924589803</v>
      </c>
      <c r="DA22" s="62">
        <v>1962</v>
      </c>
      <c r="DB22" s="54">
        <f t="shared" si="53"/>
        <v>1415.1000000000001</v>
      </c>
      <c r="DC22" s="41">
        <f t="shared" si="53"/>
        <v>1201.2038645418327</v>
      </c>
      <c r="DD22" s="41">
        <f t="shared" si="53"/>
        <v>648.92000000000007</v>
      </c>
      <c r="DE22" s="41">
        <f t="shared" si="43"/>
        <v>2616.3038645418328</v>
      </c>
      <c r="DF22" s="41">
        <f t="shared" si="44"/>
        <v>2064.0200000000004</v>
      </c>
      <c r="DG22" s="49">
        <f t="shared" si="37"/>
        <v>0.54087754070867933</v>
      </c>
      <c r="DH22" s="43">
        <f t="shared" si="38"/>
        <v>0.68560382166839462</v>
      </c>
      <c r="DI22" s="54">
        <f>'Table 1'!G28</f>
        <v>2212.5448637113204</v>
      </c>
      <c r="DJ22" s="41">
        <f t="shared" si="39"/>
        <v>2064.0200000000004</v>
      </c>
      <c r="DK22" s="55">
        <f t="shared" si="40"/>
        <v>-6.7128520712653281E-2</v>
      </c>
      <c r="DL22" s="49">
        <f>'Table 1'!M28</f>
        <v>0.60518546853507083</v>
      </c>
      <c r="DM22" s="49">
        <f t="shared" si="41"/>
        <v>0.68560382166839462</v>
      </c>
      <c r="DN22" s="43">
        <f t="shared" si="42"/>
        <v>8.0418353133323794E-2</v>
      </c>
    </row>
    <row r="23" spans="1:118" x14ac:dyDescent="0.2">
      <c r="A23" s="38">
        <v>1963</v>
      </c>
      <c r="B23" s="39">
        <v>102.88</v>
      </c>
      <c r="C23" s="111">
        <v>368.8</v>
      </c>
      <c r="D23" s="111">
        <v>362.04999999999995</v>
      </c>
      <c r="E23" s="111">
        <f t="shared" si="5"/>
        <v>471.68</v>
      </c>
      <c r="F23" s="111">
        <f t="shared" si="6"/>
        <v>464.92999999999995</v>
      </c>
      <c r="G23" s="49">
        <f t="shared" si="7"/>
        <v>0.21811397557666212</v>
      </c>
      <c r="H23" s="43">
        <f t="shared" si="8"/>
        <v>0.22128062288946723</v>
      </c>
      <c r="I23" s="72">
        <v>17.13</v>
      </c>
      <c r="J23" s="73">
        <v>9.1999999999999993</v>
      </c>
      <c r="K23" s="73">
        <v>2.19</v>
      </c>
      <c r="L23" s="73">
        <f t="shared" si="9"/>
        <v>26.33</v>
      </c>
      <c r="M23" s="73">
        <f t="shared" si="10"/>
        <v>19.32</v>
      </c>
      <c r="N23" s="49">
        <f t="shared" si="11"/>
        <v>0.65058868211165966</v>
      </c>
      <c r="O23" s="43">
        <f t="shared" si="12"/>
        <v>0.88664596273291918</v>
      </c>
      <c r="P23" s="120">
        <v>397.26</v>
      </c>
      <c r="Q23" s="73">
        <v>253.29999999999998</v>
      </c>
      <c r="R23" s="73">
        <v>198.98399999999998</v>
      </c>
      <c r="S23" s="122">
        <f t="shared" si="13"/>
        <v>650.55999999999995</v>
      </c>
      <c r="T23" s="122">
        <f t="shared" si="14"/>
        <v>596.24399999999991</v>
      </c>
      <c r="U23" s="49">
        <f t="shared" si="15"/>
        <v>0.61064313821938021</v>
      </c>
      <c r="V23" s="43">
        <f t="shared" si="16"/>
        <v>0.66627085555577925</v>
      </c>
      <c r="W23" s="38">
        <v>1963</v>
      </c>
      <c r="X23" s="72">
        <v>150.45000000000002</v>
      </c>
      <c r="Y23" s="73">
        <v>78.523505976095592</v>
      </c>
      <c r="Z23" s="73">
        <v>62.86</v>
      </c>
      <c r="AA23" s="122">
        <f t="shared" si="17"/>
        <v>228.97350597609562</v>
      </c>
      <c r="AB23" s="122">
        <f t="shared" si="18"/>
        <v>213.31</v>
      </c>
      <c r="AC23" s="49">
        <f t="shared" si="19"/>
        <v>0.65706291808147754</v>
      </c>
      <c r="AD23" s="43">
        <f t="shared" si="20"/>
        <v>0.7053115184473302</v>
      </c>
      <c r="AE23" s="72">
        <v>18.12</v>
      </c>
      <c r="AF23" s="73">
        <v>54.4</v>
      </c>
      <c r="AG23" s="73">
        <v>46.839999999999996</v>
      </c>
      <c r="AH23" s="122">
        <f t="shared" si="21"/>
        <v>72.52</v>
      </c>
      <c r="AI23" s="122">
        <f t="shared" si="22"/>
        <v>64.959999999999994</v>
      </c>
      <c r="AJ23" s="49">
        <f t="shared" si="23"/>
        <v>0.24986210700496417</v>
      </c>
      <c r="AK23" s="43">
        <f t="shared" si="24"/>
        <v>0.27894088669950745</v>
      </c>
      <c r="AL23" s="72">
        <v>180.11</v>
      </c>
      <c r="AM23" s="73">
        <v>82.199999999999989</v>
      </c>
      <c r="AN23" s="73">
        <v>54.249999999999993</v>
      </c>
      <c r="AO23" s="122">
        <f t="shared" si="25"/>
        <v>262.31</v>
      </c>
      <c r="AP23" s="122">
        <f t="shared" si="26"/>
        <v>234.36</v>
      </c>
      <c r="AQ23" s="49">
        <f t="shared" si="27"/>
        <v>0.68663032290038506</v>
      </c>
      <c r="AR23" s="43">
        <f t="shared" si="28"/>
        <v>0.76851851851851849</v>
      </c>
      <c r="AS23" s="62">
        <v>1963</v>
      </c>
      <c r="AT23" s="72">
        <v>233.7</v>
      </c>
      <c r="AU23" s="73">
        <v>220.11</v>
      </c>
      <c r="AV23" s="73">
        <v>189.74</v>
      </c>
      <c r="AW23" s="132">
        <f t="shared" si="45"/>
        <v>453.81</v>
      </c>
      <c r="AX23" s="132">
        <f t="shared" si="46"/>
        <v>423.44</v>
      </c>
      <c r="AY23" s="49">
        <f t="shared" si="47"/>
        <v>0.5149732266807695</v>
      </c>
      <c r="AZ23" s="43">
        <f t="shared" si="48"/>
        <v>0.55190818061590774</v>
      </c>
      <c r="BA23" s="62">
        <v>1963</v>
      </c>
      <c r="BB23" s="72">
        <v>249.4</v>
      </c>
      <c r="BC23" s="73">
        <v>236.6</v>
      </c>
      <c r="BD23" s="73"/>
      <c r="BE23" s="73">
        <f t="shared" si="54"/>
        <v>486</v>
      </c>
      <c r="BF23" s="41"/>
      <c r="BG23" s="49">
        <f t="shared" si="55"/>
        <v>0.5131687242798354</v>
      </c>
      <c r="BH23" s="86"/>
      <c r="BI23" s="62">
        <v>1963</v>
      </c>
      <c r="BJ23" s="169">
        <v>57.38</v>
      </c>
      <c r="BK23" s="122">
        <v>17.329999999999998</v>
      </c>
      <c r="BL23" s="122">
        <v>8.06</v>
      </c>
      <c r="BM23" s="122">
        <f t="shared" si="29"/>
        <v>65.44</v>
      </c>
      <c r="BN23" s="122">
        <f t="shared" si="30"/>
        <v>65.44</v>
      </c>
      <c r="BO23" s="49">
        <f t="shared" si="31"/>
        <v>0.87683374083129595</v>
      </c>
      <c r="BP23" s="43">
        <f t="shared" si="32"/>
        <v>0.87683374083129595</v>
      </c>
      <c r="BQ23" s="239"/>
      <c r="BR23" s="155"/>
      <c r="BT23" s="155"/>
      <c r="BU23" s="155"/>
      <c r="BV23" s="155"/>
      <c r="BW23" s="56"/>
      <c r="BX23" s="176">
        <v>85.3</v>
      </c>
      <c r="BY23" s="132">
        <v>167.8</v>
      </c>
      <c r="BZ23" s="132"/>
      <c r="CA23" s="132">
        <f t="shared" si="56"/>
        <v>253.10000000000002</v>
      </c>
      <c r="CB23" s="132"/>
      <c r="CC23" s="49">
        <f t="shared" si="57"/>
        <v>0.33702094033978658</v>
      </c>
      <c r="CD23" s="43"/>
      <c r="CE23" s="62">
        <v>1963</v>
      </c>
      <c r="CF23" s="189">
        <v>317.77</v>
      </c>
      <c r="CG23" s="184">
        <v>93.86</v>
      </c>
      <c r="CH23" s="184">
        <v>81.22</v>
      </c>
      <c r="CI23" s="184">
        <f t="shared" si="0"/>
        <v>411.63</v>
      </c>
      <c r="CJ23" s="184">
        <f t="shared" si="1"/>
        <v>398.99</v>
      </c>
      <c r="CK23" s="190">
        <f t="shared" si="2"/>
        <v>0.77197969049874882</v>
      </c>
      <c r="CL23" s="194">
        <f t="shared" si="3"/>
        <v>0.79643600090227817</v>
      </c>
      <c r="CM23" s="227">
        <v>283.3</v>
      </c>
      <c r="CN23" s="152">
        <v>73.099999999999994</v>
      </c>
      <c r="CO23" s="152"/>
      <c r="CP23" s="152">
        <f t="shared" si="58"/>
        <v>356.4</v>
      </c>
      <c r="CQ23" s="152"/>
      <c r="CR23" s="190">
        <f t="shared" si="59"/>
        <v>0.79489337822671169</v>
      </c>
      <c r="CS23" s="194"/>
      <c r="CT23" s="189">
        <v>198.14</v>
      </c>
      <c r="CU23" s="184">
        <v>3.88</v>
      </c>
      <c r="CV23" s="184">
        <v>3.88</v>
      </c>
      <c r="CW23" s="184">
        <f t="shared" si="49"/>
        <v>202.01999999999998</v>
      </c>
      <c r="CX23" s="184">
        <f t="shared" si="50"/>
        <v>202.01999999999998</v>
      </c>
      <c r="CY23" s="190">
        <f t="shared" si="51"/>
        <v>0.98079398079398084</v>
      </c>
      <c r="CZ23" s="194">
        <f t="shared" si="52"/>
        <v>0.98079398079398084</v>
      </c>
      <c r="DA23" s="62">
        <v>1963</v>
      </c>
      <c r="DB23" s="54">
        <f t="shared" si="53"/>
        <v>1483.95</v>
      </c>
      <c r="DC23" s="41">
        <f t="shared" si="53"/>
        <v>1323.9235059760954</v>
      </c>
      <c r="DD23" s="41">
        <f t="shared" si="53"/>
        <v>727.17399999999998</v>
      </c>
      <c r="DE23" s="41">
        <f t="shared" si="43"/>
        <v>2807.8735059760957</v>
      </c>
      <c r="DF23" s="41">
        <f t="shared" si="44"/>
        <v>2211.1239999999998</v>
      </c>
      <c r="DG23" s="49">
        <f t="shared" si="37"/>
        <v>0.528496029768313</v>
      </c>
      <c r="DH23" s="43">
        <f t="shared" si="38"/>
        <v>0.67112925371892318</v>
      </c>
      <c r="DI23" s="54">
        <f>'Table 1'!G29</f>
        <v>2406.0872053545449</v>
      </c>
      <c r="DJ23" s="41">
        <f t="shared" si="39"/>
        <v>2211.1239999999998</v>
      </c>
      <c r="DK23" s="55">
        <f t="shared" si="40"/>
        <v>-8.1029151778319139E-2</v>
      </c>
      <c r="DL23" s="49">
        <f>'Table 1'!M29</f>
        <v>0.58975418548510405</v>
      </c>
      <c r="DM23" s="49">
        <f t="shared" si="41"/>
        <v>0.67112925371892318</v>
      </c>
      <c r="DN23" s="43">
        <f t="shared" si="42"/>
        <v>8.1375068233819126E-2</v>
      </c>
    </row>
    <row r="24" spans="1:118" x14ac:dyDescent="0.2">
      <c r="A24" s="38">
        <v>1964</v>
      </c>
      <c r="B24" s="39">
        <v>108.82000000000001</v>
      </c>
      <c r="C24" s="111">
        <v>421.09999999999997</v>
      </c>
      <c r="D24" s="111">
        <v>405.47</v>
      </c>
      <c r="E24" s="111">
        <f t="shared" si="5"/>
        <v>529.91999999999996</v>
      </c>
      <c r="F24" s="111">
        <f t="shared" si="6"/>
        <v>514.29000000000008</v>
      </c>
      <c r="G24" s="49">
        <f t="shared" si="7"/>
        <v>0.2053517512077295</v>
      </c>
      <c r="H24" s="43">
        <f t="shared" si="8"/>
        <v>0.21159268117210134</v>
      </c>
      <c r="I24" s="72">
        <v>18.11</v>
      </c>
      <c r="J24" s="73">
        <v>10.1</v>
      </c>
      <c r="K24" s="73">
        <v>2.38</v>
      </c>
      <c r="L24" s="73">
        <f t="shared" si="9"/>
        <v>28.21</v>
      </c>
      <c r="M24" s="73">
        <f t="shared" si="10"/>
        <v>20.49</v>
      </c>
      <c r="N24" s="49">
        <f t="shared" si="11"/>
        <v>0.64197093229351287</v>
      </c>
      <c r="O24" s="43">
        <f t="shared" si="12"/>
        <v>0.88384577842850176</v>
      </c>
      <c r="P24" s="120">
        <v>429.32</v>
      </c>
      <c r="Q24" s="73">
        <v>308.89999999999998</v>
      </c>
      <c r="R24" s="73">
        <v>242.13</v>
      </c>
      <c r="S24" s="122">
        <f t="shared" si="13"/>
        <v>738.22</v>
      </c>
      <c r="T24" s="122">
        <f t="shared" si="14"/>
        <v>671.45</v>
      </c>
      <c r="U24" s="49">
        <f t="shared" si="15"/>
        <v>0.58156105226084365</v>
      </c>
      <c r="V24" s="43">
        <f t="shared" si="16"/>
        <v>0.63939235981830367</v>
      </c>
      <c r="W24" s="38">
        <v>1964</v>
      </c>
      <c r="X24" s="72">
        <v>163.37</v>
      </c>
      <c r="Y24" s="73">
        <v>73.663745019920313</v>
      </c>
      <c r="Z24" s="73">
        <v>67.44</v>
      </c>
      <c r="AA24" s="122">
        <f t="shared" si="17"/>
        <v>237.03374501992033</v>
      </c>
      <c r="AB24" s="122">
        <f t="shared" si="18"/>
        <v>230.81</v>
      </c>
      <c r="AC24" s="49">
        <f t="shared" si="19"/>
        <v>0.68922675961716073</v>
      </c>
      <c r="AD24" s="43">
        <f t="shared" si="20"/>
        <v>0.7078116199471427</v>
      </c>
      <c r="AE24" s="72">
        <v>19.05</v>
      </c>
      <c r="AF24" s="73">
        <v>59</v>
      </c>
      <c r="AG24" s="73">
        <v>50.33</v>
      </c>
      <c r="AH24" s="122">
        <f t="shared" si="21"/>
        <v>78.05</v>
      </c>
      <c r="AI24" s="122">
        <f t="shared" si="22"/>
        <v>69.38</v>
      </c>
      <c r="AJ24" s="49">
        <f t="shared" si="23"/>
        <v>0.24407431133888535</v>
      </c>
      <c r="AK24" s="43">
        <f t="shared" si="24"/>
        <v>0.27457480541942925</v>
      </c>
      <c r="AL24" s="72">
        <v>191.72000000000003</v>
      </c>
      <c r="AM24" s="73">
        <v>95.17</v>
      </c>
      <c r="AN24" s="73">
        <v>65.900000000000006</v>
      </c>
      <c r="AO24" s="122">
        <f t="shared" si="25"/>
        <v>286.89000000000004</v>
      </c>
      <c r="AP24" s="122">
        <f t="shared" si="26"/>
        <v>257.62</v>
      </c>
      <c r="AQ24" s="49">
        <f t="shared" si="27"/>
        <v>0.66827006866743355</v>
      </c>
      <c r="AR24" s="43">
        <f t="shared" si="28"/>
        <v>0.74419687912429167</v>
      </c>
      <c r="AS24" s="62">
        <v>1964</v>
      </c>
      <c r="AT24" s="72">
        <v>251</v>
      </c>
      <c r="AU24" s="73">
        <v>234.29999999999998</v>
      </c>
      <c r="AV24" s="73">
        <v>202.23</v>
      </c>
      <c r="AW24" s="132">
        <f t="shared" si="45"/>
        <v>485.29999999999995</v>
      </c>
      <c r="AX24" s="132">
        <f t="shared" si="46"/>
        <v>453.23</v>
      </c>
      <c r="AY24" s="49">
        <f t="shared" si="47"/>
        <v>0.51720585205027825</v>
      </c>
      <c r="AZ24" s="43">
        <f t="shared" si="48"/>
        <v>0.55380270502835205</v>
      </c>
      <c r="BA24" s="62">
        <v>1964</v>
      </c>
      <c r="BB24" s="72">
        <v>274.2</v>
      </c>
      <c r="BC24" s="73">
        <v>278.39999999999998</v>
      </c>
      <c r="BD24" s="73"/>
      <c r="BE24" s="73">
        <f t="shared" si="54"/>
        <v>552.59999999999991</v>
      </c>
      <c r="BF24" s="41"/>
      <c r="BG24" s="49">
        <f t="shared" si="55"/>
        <v>0.49619978284473404</v>
      </c>
      <c r="BH24" s="86"/>
      <c r="BI24" s="62">
        <v>1964</v>
      </c>
      <c r="BJ24" s="169">
        <v>64.260000000000005</v>
      </c>
      <c r="BK24" s="122">
        <v>19.16</v>
      </c>
      <c r="BL24" s="122">
        <v>8.9600000000000009</v>
      </c>
      <c r="BM24" s="122">
        <f t="shared" si="29"/>
        <v>73.22</v>
      </c>
      <c r="BN24" s="122">
        <f t="shared" si="30"/>
        <v>73.22</v>
      </c>
      <c r="BO24" s="49">
        <f t="shared" si="31"/>
        <v>0.87762906309751443</v>
      </c>
      <c r="BP24" s="43">
        <f t="shared" si="32"/>
        <v>0.87762906309751443</v>
      </c>
      <c r="BQ24" s="239"/>
      <c r="BR24" s="155"/>
      <c r="BT24" s="155"/>
      <c r="BU24" s="155"/>
      <c r="BV24" s="155"/>
      <c r="BW24" s="56"/>
      <c r="BX24" s="176">
        <v>89.5</v>
      </c>
      <c r="BY24" s="132">
        <v>179.5</v>
      </c>
      <c r="BZ24" s="132"/>
      <c r="CA24" s="132">
        <f t="shared" si="56"/>
        <v>269</v>
      </c>
      <c r="CB24" s="132"/>
      <c r="CC24" s="49">
        <f t="shared" si="57"/>
        <v>0.33271375464684017</v>
      </c>
      <c r="CD24" s="43"/>
      <c r="CE24" s="62">
        <v>1964</v>
      </c>
      <c r="CF24" s="189">
        <v>340.47</v>
      </c>
      <c r="CG24" s="184">
        <v>99.11</v>
      </c>
      <c r="CH24" s="184">
        <v>85.85</v>
      </c>
      <c r="CI24" s="184">
        <f t="shared" si="0"/>
        <v>439.58000000000004</v>
      </c>
      <c r="CJ24" s="184">
        <f t="shared" si="1"/>
        <v>426.32000000000005</v>
      </c>
      <c r="CK24" s="190">
        <f t="shared" si="2"/>
        <v>0.77453478320214753</v>
      </c>
      <c r="CL24" s="194">
        <f t="shared" si="3"/>
        <v>0.79862544567461058</v>
      </c>
      <c r="CM24" s="227">
        <v>306.39999999999998</v>
      </c>
      <c r="CN24" s="152">
        <v>76.3</v>
      </c>
      <c r="CO24" s="152"/>
      <c r="CP24" s="152">
        <f t="shared" si="58"/>
        <v>382.7</v>
      </c>
      <c r="CQ24" s="152"/>
      <c r="CR24" s="190">
        <f t="shared" si="59"/>
        <v>0.80062712307290307</v>
      </c>
      <c r="CS24" s="194"/>
      <c r="CT24" s="189">
        <v>211.88</v>
      </c>
      <c r="CU24" s="184">
        <v>4.16</v>
      </c>
      <c r="CV24" s="184">
        <v>4.16</v>
      </c>
      <c r="CW24" s="184">
        <f t="shared" si="49"/>
        <v>216.04</v>
      </c>
      <c r="CX24" s="184">
        <f t="shared" si="50"/>
        <v>216.04</v>
      </c>
      <c r="CY24" s="190">
        <f t="shared" si="51"/>
        <v>0.9807443066098871</v>
      </c>
      <c r="CZ24" s="194">
        <f t="shared" si="52"/>
        <v>0.9807443066098871</v>
      </c>
      <c r="DA24" s="62">
        <v>1964</v>
      </c>
      <c r="DB24" s="54">
        <f t="shared" si="53"/>
        <v>1600.4899999999998</v>
      </c>
      <c r="DC24" s="41">
        <f t="shared" si="53"/>
        <v>1502.1337450199201</v>
      </c>
      <c r="DD24" s="41">
        <f t="shared" si="53"/>
        <v>833.65000000000009</v>
      </c>
      <c r="DE24" s="41">
        <f t="shared" si="43"/>
        <v>3102.6237450199196</v>
      </c>
      <c r="DF24" s="41">
        <f t="shared" si="44"/>
        <v>2434.14</v>
      </c>
      <c r="DG24" s="49">
        <f t="shared" si="37"/>
        <v>0.5158504967187777</v>
      </c>
      <c r="DH24" s="43">
        <f t="shared" si="38"/>
        <v>0.65751764483554764</v>
      </c>
      <c r="DI24" s="54">
        <f>'Table 1'!G30</f>
        <v>2629.7323374397779</v>
      </c>
      <c r="DJ24" s="41">
        <f t="shared" si="39"/>
        <v>2434.14</v>
      </c>
      <c r="DK24" s="55">
        <f t="shared" si="40"/>
        <v>-7.4377279639874061E-2</v>
      </c>
      <c r="DL24" s="49">
        <f>'Table 1'!M30</f>
        <v>0.57990692751821671</v>
      </c>
      <c r="DM24" s="49">
        <f t="shared" si="41"/>
        <v>0.65751764483554764</v>
      </c>
      <c r="DN24" s="43">
        <f t="shared" si="42"/>
        <v>7.7610717317330935E-2</v>
      </c>
    </row>
    <row r="25" spans="1:118" x14ac:dyDescent="0.2">
      <c r="A25" s="38">
        <v>1965</v>
      </c>
      <c r="B25" s="39">
        <v>117.21999999999998</v>
      </c>
      <c r="C25" s="111">
        <v>435.9</v>
      </c>
      <c r="D25" s="111">
        <v>418.83000000000004</v>
      </c>
      <c r="E25" s="111">
        <f t="shared" si="5"/>
        <v>553.12</v>
      </c>
      <c r="F25" s="111">
        <f t="shared" si="6"/>
        <v>536.05000000000007</v>
      </c>
      <c r="G25" s="49">
        <f t="shared" si="7"/>
        <v>0.21192507954874165</v>
      </c>
      <c r="H25" s="43">
        <f t="shared" si="8"/>
        <v>0.21867363119112018</v>
      </c>
      <c r="I25" s="72">
        <v>17.53</v>
      </c>
      <c r="J25" s="73">
        <v>8.1</v>
      </c>
      <c r="K25" s="73">
        <v>2.46</v>
      </c>
      <c r="L25" s="73">
        <f t="shared" si="9"/>
        <v>25.630000000000003</v>
      </c>
      <c r="M25" s="73">
        <f t="shared" si="10"/>
        <v>19.990000000000002</v>
      </c>
      <c r="N25" s="49">
        <f t="shared" si="11"/>
        <v>0.68396410456496293</v>
      </c>
      <c r="O25" s="43">
        <f t="shared" si="12"/>
        <v>0.87693846923461727</v>
      </c>
      <c r="P25" s="120">
        <v>472.25000000000006</v>
      </c>
      <c r="Q25" s="73">
        <v>313.90000000000003</v>
      </c>
      <c r="R25" s="73">
        <v>262.79999999999995</v>
      </c>
      <c r="S25" s="122">
        <f t="shared" si="13"/>
        <v>786.15000000000009</v>
      </c>
      <c r="T25" s="122">
        <f t="shared" si="14"/>
        <v>735.05</v>
      </c>
      <c r="U25" s="49">
        <f t="shared" si="15"/>
        <v>0.60071233225211473</v>
      </c>
      <c r="V25" s="43">
        <f t="shared" si="16"/>
        <v>0.64247330113597723</v>
      </c>
      <c r="W25" s="38">
        <v>1965</v>
      </c>
      <c r="X25" s="72">
        <v>179.71</v>
      </c>
      <c r="Y25" s="73">
        <v>80.058167330677264</v>
      </c>
      <c r="Z25" s="73">
        <v>74.5</v>
      </c>
      <c r="AA25" s="122">
        <f t="shared" si="17"/>
        <v>259.76816733067727</v>
      </c>
      <c r="AB25" s="122">
        <f t="shared" si="18"/>
        <v>254.21</v>
      </c>
      <c r="AC25" s="49">
        <f t="shared" si="19"/>
        <v>0.69180916910128731</v>
      </c>
      <c r="AD25" s="43">
        <f t="shared" si="20"/>
        <v>0.70693521104598556</v>
      </c>
      <c r="AE25" s="72">
        <v>20.399999999999999</v>
      </c>
      <c r="AF25" s="73">
        <v>63.2</v>
      </c>
      <c r="AG25" s="73">
        <v>54.11</v>
      </c>
      <c r="AH25" s="122">
        <f t="shared" si="21"/>
        <v>83.6</v>
      </c>
      <c r="AI25" s="122">
        <f t="shared" si="22"/>
        <v>74.509999999999991</v>
      </c>
      <c r="AJ25" s="49">
        <f t="shared" si="23"/>
        <v>0.24401913875598086</v>
      </c>
      <c r="AK25" s="43">
        <f t="shared" si="24"/>
        <v>0.27378875318749163</v>
      </c>
      <c r="AL25" s="72">
        <v>222.81</v>
      </c>
      <c r="AM25" s="73">
        <v>108.07000000000001</v>
      </c>
      <c r="AN25" s="73">
        <v>76.699999999999989</v>
      </c>
      <c r="AO25" s="122">
        <f t="shared" si="25"/>
        <v>330.88</v>
      </c>
      <c r="AP25" s="122">
        <f t="shared" si="26"/>
        <v>299.51</v>
      </c>
      <c r="AQ25" s="49">
        <f t="shared" si="27"/>
        <v>0.67338612185686653</v>
      </c>
      <c r="AR25" s="43">
        <f t="shared" si="28"/>
        <v>0.74391506126673568</v>
      </c>
      <c r="AS25" s="62">
        <v>1965</v>
      </c>
      <c r="AT25" s="72">
        <v>285.44</v>
      </c>
      <c r="AU25" s="73">
        <v>266.86</v>
      </c>
      <c r="AV25" s="73">
        <v>230.46</v>
      </c>
      <c r="AW25" s="132">
        <f t="shared" si="45"/>
        <v>552.29999999999995</v>
      </c>
      <c r="AX25" s="132">
        <f t="shared" si="46"/>
        <v>515.9</v>
      </c>
      <c r="AY25" s="49">
        <f t="shared" si="47"/>
        <v>0.51682056853159519</v>
      </c>
      <c r="AZ25" s="43">
        <f t="shared" si="48"/>
        <v>0.55328552044969959</v>
      </c>
      <c r="BA25" s="62">
        <v>1965</v>
      </c>
      <c r="BB25" s="72">
        <v>309.7</v>
      </c>
      <c r="BC25" s="73">
        <v>318.5</v>
      </c>
      <c r="BD25" s="73"/>
      <c r="BE25" s="73">
        <f t="shared" si="54"/>
        <v>628.20000000000005</v>
      </c>
      <c r="BF25" s="41"/>
      <c r="BG25" s="49">
        <f t="shared" si="55"/>
        <v>0.49299586119070354</v>
      </c>
      <c r="BH25" s="86"/>
      <c r="BI25" s="62">
        <v>1965</v>
      </c>
      <c r="BJ25" s="169">
        <v>69.73</v>
      </c>
      <c r="BK25" s="122">
        <v>20.79</v>
      </c>
      <c r="BL25" s="122">
        <v>9.74</v>
      </c>
      <c r="BM25" s="122">
        <f t="shared" si="29"/>
        <v>79.47</v>
      </c>
      <c r="BN25" s="122">
        <f t="shared" si="30"/>
        <v>79.47</v>
      </c>
      <c r="BO25" s="49">
        <f t="shared" si="31"/>
        <v>0.87743802692840067</v>
      </c>
      <c r="BP25" s="43">
        <f t="shared" si="32"/>
        <v>0.87743802692840067</v>
      </c>
      <c r="BQ25" s="239"/>
      <c r="BR25" s="155"/>
      <c r="BT25" s="155"/>
      <c r="BU25" s="155"/>
      <c r="BV25" s="155"/>
      <c r="BW25" s="56"/>
      <c r="BX25" s="176">
        <v>96.8</v>
      </c>
      <c r="BY25" s="132">
        <v>192.7</v>
      </c>
      <c r="BZ25" s="132"/>
      <c r="CA25" s="132">
        <f t="shared" si="56"/>
        <v>289.5</v>
      </c>
      <c r="CB25" s="132"/>
      <c r="CC25" s="49">
        <f t="shared" si="57"/>
        <v>0.33436960276338512</v>
      </c>
      <c r="CD25" s="43"/>
      <c r="CE25" s="62">
        <v>1965</v>
      </c>
      <c r="CF25" s="189">
        <v>371.65</v>
      </c>
      <c r="CG25" s="184">
        <v>109.12</v>
      </c>
      <c r="CH25" s="184">
        <v>94.42</v>
      </c>
      <c r="CI25" s="184">
        <f t="shared" si="0"/>
        <v>480.77</v>
      </c>
      <c r="CJ25" s="184">
        <f t="shared" si="1"/>
        <v>466.07</v>
      </c>
      <c r="CK25" s="190">
        <f t="shared" si="2"/>
        <v>0.7730307631507789</v>
      </c>
      <c r="CL25" s="194">
        <f t="shared" si="3"/>
        <v>0.79741240586178042</v>
      </c>
      <c r="CM25" s="227">
        <v>352.9</v>
      </c>
      <c r="CN25" s="152">
        <v>82.8</v>
      </c>
      <c r="CO25" s="152"/>
      <c r="CP25" s="152">
        <f t="shared" si="58"/>
        <v>435.7</v>
      </c>
      <c r="CQ25" s="152"/>
      <c r="CR25" s="190">
        <f t="shared" si="59"/>
        <v>0.80996098232728941</v>
      </c>
      <c r="CS25" s="194"/>
      <c r="CT25" s="189">
        <v>228.85</v>
      </c>
      <c r="CU25" s="184">
        <v>4.5</v>
      </c>
      <c r="CV25" s="184">
        <v>4.5</v>
      </c>
      <c r="CW25" s="184">
        <f t="shared" si="49"/>
        <v>233.35</v>
      </c>
      <c r="CX25" s="184">
        <f t="shared" si="50"/>
        <v>233.35</v>
      </c>
      <c r="CY25" s="190">
        <f t="shared" si="51"/>
        <v>0.98071566316691661</v>
      </c>
      <c r="CZ25" s="194">
        <f t="shared" si="52"/>
        <v>0.98071566316691661</v>
      </c>
      <c r="DA25" s="62">
        <v>1965</v>
      </c>
      <c r="DB25" s="54">
        <f t="shared" si="53"/>
        <v>1789.3200000000002</v>
      </c>
      <c r="DC25" s="41">
        <f t="shared" si="53"/>
        <v>1603.2281673306775</v>
      </c>
      <c r="DD25" s="41">
        <f t="shared" si="53"/>
        <v>889.39999999999986</v>
      </c>
      <c r="DE25" s="41">
        <f t="shared" si="43"/>
        <v>3392.5481673306776</v>
      </c>
      <c r="DF25" s="41">
        <f t="shared" si="44"/>
        <v>2678.7200000000003</v>
      </c>
      <c r="DG25" s="49">
        <f t="shared" si="37"/>
        <v>0.52742655719104248</v>
      </c>
      <c r="DH25" s="43">
        <f t="shared" si="38"/>
        <v>0.66797574961175488</v>
      </c>
      <c r="DI25" s="54">
        <f>'Table 1'!G31</f>
        <v>2886.1756070747242</v>
      </c>
      <c r="DJ25" s="41">
        <f t="shared" si="39"/>
        <v>2678.7200000000003</v>
      </c>
      <c r="DK25" s="55">
        <f t="shared" si="40"/>
        <v>-7.1879066043729081E-2</v>
      </c>
      <c r="DL25" s="49">
        <f>'Table 1'!M31</f>
        <v>0.58520347682928464</v>
      </c>
      <c r="DM25" s="49">
        <f t="shared" si="41"/>
        <v>0.66797574961175488</v>
      </c>
      <c r="DN25" s="43">
        <f t="shared" si="42"/>
        <v>8.2772272782470235E-2</v>
      </c>
    </row>
    <row r="26" spans="1:118" ht="13.5" thickBot="1" x14ac:dyDescent="0.25">
      <c r="A26" s="38">
        <v>1966</v>
      </c>
      <c r="B26" s="58">
        <v>122.69</v>
      </c>
      <c r="C26" s="113">
        <v>464.8</v>
      </c>
      <c r="D26" s="113">
        <v>420.77</v>
      </c>
      <c r="E26" s="113">
        <f t="shared" si="5"/>
        <v>587.49</v>
      </c>
      <c r="F26" s="113">
        <f t="shared" si="6"/>
        <v>543.46</v>
      </c>
      <c r="G26" s="60">
        <f t="shared" si="7"/>
        <v>0.20883759723569761</v>
      </c>
      <c r="H26" s="61">
        <f t="shared" si="8"/>
        <v>0.22575718544143081</v>
      </c>
      <c r="I26" s="87">
        <v>18.399999999999999</v>
      </c>
      <c r="J26" s="130">
        <v>8.8000000000000007</v>
      </c>
      <c r="K26" s="79">
        <v>2.65</v>
      </c>
      <c r="L26" s="79">
        <f t="shared" si="9"/>
        <v>27.2</v>
      </c>
      <c r="M26" s="79">
        <f t="shared" si="10"/>
        <v>21.049999999999997</v>
      </c>
      <c r="N26" s="60">
        <f t="shared" si="11"/>
        <v>0.67647058823529405</v>
      </c>
      <c r="O26" s="61">
        <f t="shared" si="12"/>
        <v>0.87410926365795727</v>
      </c>
      <c r="P26" s="243">
        <v>516.19000000000005</v>
      </c>
      <c r="Q26" s="75">
        <v>376.6</v>
      </c>
      <c r="R26" s="79">
        <v>295.88000000000005</v>
      </c>
      <c r="S26" s="129">
        <f t="shared" si="13"/>
        <v>892.79000000000008</v>
      </c>
      <c r="T26" s="129">
        <f t="shared" si="14"/>
        <v>812.07000000000016</v>
      </c>
      <c r="U26" s="60">
        <f t="shared" si="15"/>
        <v>0.57817627885616996</v>
      </c>
      <c r="V26" s="61">
        <f t="shared" si="16"/>
        <v>0.63564717327323994</v>
      </c>
      <c r="W26" s="38">
        <v>1966</v>
      </c>
      <c r="X26" s="87">
        <v>200.48000000000002</v>
      </c>
      <c r="Y26" s="73">
        <v>89.138247011952188</v>
      </c>
      <c r="Z26" s="79">
        <v>76.819999999999993</v>
      </c>
      <c r="AA26" s="129">
        <f t="shared" si="17"/>
        <v>289.61824701195223</v>
      </c>
      <c r="AB26" s="129">
        <f t="shared" si="18"/>
        <v>277.3</v>
      </c>
      <c r="AC26" s="60">
        <f t="shared" si="19"/>
        <v>0.69222157812358565</v>
      </c>
      <c r="AD26" s="61">
        <f t="shared" si="20"/>
        <v>0.72297151099891821</v>
      </c>
      <c r="AE26" s="87">
        <v>21.64</v>
      </c>
      <c r="AF26" s="130">
        <v>71.2</v>
      </c>
      <c r="AG26" s="79">
        <v>54.940000000000005</v>
      </c>
      <c r="AH26" s="129">
        <f t="shared" si="21"/>
        <v>92.84</v>
      </c>
      <c r="AI26" s="129">
        <f t="shared" si="22"/>
        <v>76.580000000000013</v>
      </c>
      <c r="AJ26" s="60">
        <f t="shared" si="23"/>
        <v>0.23308918569582077</v>
      </c>
      <c r="AK26" s="61">
        <f t="shared" si="24"/>
        <v>0.28258030817445806</v>
      </c>
      <c r="AL26" s="87">
        <v>244.67999999999998</v>
      </c>
      <c r="AM26" s="130">
        <v>112.59</v>
      </c>
      <c r="AN26" s="79">
        <v>80.23</v>
      </c>
      <c r="AO26" s="129">
        <f t="shared" si="25"/>
        <v>357.27</v>
      </c>
      <c r="AP26" s="129">
        <f t="shared" si="26"/>
        <v>324.90999999999997</v>
      </c>
      <c r="AQ26" s="60">
        <f t="shared" si="27"/>
        <v>0.68486018977244101</v>
      </c>
      <c r="AR26" s="61">
        <f t="shared" si="28"/>
        <v>0.75307008094549266</v>
      </c>
      <c r="AS26" s="62">
        <v>1966</v>
      </c>
      <c r="AT26" s="87">
        <v>303.22000000000003</v>
      </c>
      <c r="AU26" s="79">
        <v>275.83999999999997</v>
      </c>
      <c r="AV26" s="79">
        <v>237.92</v>
      </c>
      <c r="AW26" s="133">
        <f t="shared" si="45"/>
        <v>579.05999999999995</v>
      </c>
      <c r="AX26" s="133">
        <f t="shared" si="46"/>
        <v>541.14</v>
      </c>
      <c r="AY26" s="60">
        <f t="shared" si="47"/>
        <v>0.52364176423859365</v>
      </c>
      <c r="AZ26" s="61">
        <f t="shared" si="48"/>
        <v>0.56033558783309312</v>
      </c>
      <c r="BA26" s="62">
        <v>1966</v>
      </c>
      <c r="BB26" s="87">
        <v>344.9</v>
      </c>
      <c r="BC26" s="79">
        <v>332</v>
      </c>
      <c r="BD26" s="79"/>
      <c r="BE26" s="133">
        <f t="shared" si="54"/>
        <v>676.9</v>
      </c>
      <c r="BF26" s="133"/>
      <c r="BG26" s="60">
        <f t="shared" si="55"/>
        <v>0.50952873393411136</v>
      </c>
      <c r="BH26" s="61"/>
      <c r="BI26" s="62">
        <v>1966</v>
      </c>
      <c r="BJ26" s="172">
        <v>77.349999999999994</v>
      </c>
      <c r="BK26" s="129">
        <v>22.48</v>
      </c>
      <c r="BL26" s="129">
        <v>10.51</v>
      </c>
      <c r="BM26" s="129">
        <f t="shared" si="29"/>
        <v>87.86</v>
      </c>
      <c r="BN26" s="129">
        <f t="shared" si="30"/>
        <v>87.86</v>
      </c>
      <c r="BO26" s="60">
        <f t="shared" si="31"/>
        <v>0.88037787389027988</v>
      </c>
      <c r="BP26" s="61">
        <f t="shared" si="32"/>
        <v>0.88037787389027988</v>
      </c>
      <c r="BQ26" s="239"/>
      <c r="BR26" s="155"/>
      <c r="BT26" s="155"/>
      <c r="BU26" s="155"/>
      <c r="BV26" s="155"/>
      <c r="BW26" s="56"/>
      <c r="BX26" s="176">
        <v>104.3</v>
      </c>
      <c r="BY26" s="132">
        <v>206.8</v>
      </c>
      <c r="BZ26" s="132"/>
      <c r="CA26" s="132">
        <f t="shared" si="56"/>
        <v>311.10000000000002</v>
      </c>
      <c r="CB26" s="132"/>
      <c r="CC26" s="49">
        <f t="shared" si="57"/>
        <v>0.33526197364191573</v>
      </c>
      <c r="CD26" s="43"/>
      <c r="CE26" s="62">
        <v>1966</v>
      </c>
      <c r="CF26" s="178">
        <v>415.69</v>
      </c>
      <c r="CG26" s="179">
        <v>116.35000000000001</v>
      </c>
      <c r="CH26" s="179">
        <v>100.57000000000001</v>
      </c>
      <c r="CI26" s="179">
        <f t="shared" si="0"/>
        <v>532.04</v>
      </c>
      <c r="CJ26" s="179">
        <f t="shared" si="1"/>
        <v>516.26</v>
      </c>
      <c r="CK26" s="191">
        <f t="shared" si="2"/>
        <v>0.78131343508006923</v>
      </c>
      <c r="CL26" s="195">
        <f t="shared" si="3"/>
        <v>0.80519505675434855</v>
      </c>
      <c r="CM26" s="227">
        <v>380.59999999999997</v>
      </c>
      <c r="CN26" s="152">
        <v>85.9</v>
      </c>
      <c r="CO26" s="152"/>
      <c r="CP26" s="152">
        <f t="shared" si="58"/>
        <v>466.5</v>
      </c>
      <c r="CQ26" s="152"/>
      <c r="CR26" s="190">
        <f t="shared" si="59"/>
        <v>0.81586280814576628</v>
      </c>
      <c r="CS26" s="194"/>
      <c r="CT26" s="178">
        <v>258.08</v>
      </c>
      <c r="CU26" s="179">
        <v>4.99</v>
      </c>
      <c r="CV26" s="179">
        <v>4.99</v>
      </c>
      <c r="CW26" s="179">
        <f t="shared" si="49"/>
        <v>263.07</v>
      </c>
      <c r="CX26" s="179">
        <f t="shared" si="50"/>
        <v>263.07</v>
      </c>
      <c r="CY26" s="191">
        <f t="shared" si="51"/>
        <v>0.98103166457596835</v>
      </c>
      <c r="CZ26" s="195">
        <f t="shared" si="52"/>
        <v>0.98103166457596835</v>
      </c>
      <c r="DA26" s="62">
        <v>1966</v>
      </c>
      <c r="DB26" s="54">
        <f t="shared" si="53"/>
        <v>1953.8799999999999</v>
      </c>
      <c r="DC26" s="41">
        <f t="shared" si="53"/>
        <v>1747.8282470119523</v>
      </c>
      <c r="DD26" s="41">
        <f t="shared" si="53"/>
        <v>931.29</v>
      </c>
      <c r="DE26" s="41">
        <f t="shared" si="43"/>
        <v>3701.7082470119522</v>
      </c>
      <c r="DF26" s="41">
        <f t="shared" si="44"/>
        <v>2885.17</v>
      </c>
      <c r="DG26" s="49">
        <f t="shared" si="37"/>
        <v>0.52783198178224533</v>
      </c>
      <c r="DH26" s="43">
        <f t="shared" si="38"/>
        <v>0.67721486082275906</v>
      </c>
      <c r="DI26" s="54">
        <f>'Table 1'!G32</f>
        <v>3106.8704368351277</v>
      </c>
      <c r="DJ26" s="41">
        <f t="shared" si="39"/>
        <v>2885.17</v>
      </c>
      <c r="DK26" s="55">
        <f t="shared" si="40"/>
        <v>-7.1358121087587739E-2</v>
      </c>
      <c r="DL26" s="49">
        <f>'Table 1'!M32</f>
        <v>0.59674197482422608</v>
      </c>
      <c r="DM26" s="49">
        <f t="shared" si="41"/>
        <v>0.67721486082275906</v>
      </c>
      <c r="DN26" s="43">
        <f t="shared" si="42"/>
        <v>8.0472885998532973E-2</v>
      </c>
    </row>
    <row r="27" spans="1:118" ht="13.5" thickTop="1" x14ac:dyDescent="0.2">
      <c r="A27" s="38">
        <v>1967</v>
      </c>
      <c r="B27" s="114">
        <v>129.4</v>
      </c>
      <c r="C27" s="115">
        <v>437.29999999999995</v>
      </c>
      <c r="D27" s="115">
        <v>375.14466057204919</v>
      </c>
      <c r="E27" s="115">
        <f t="shared" si="5"/>
        <v>566.69999999999993</v>
      </c>
      <c r="F27" s="115">
        <f t="shared" si="6"/>
        <v>504.54466057204922</v>
      </c>
      <c r="G27" s="67">
        <f t="shared" si="7"/>
        <v>0.22833950944062117</v>
      </c>
      <c r="H27" s="68">
        <f t="shared" si="8"/>
        <v>0.25646887205839652</v>
      </c>
      <c r="I27" s="64">
        <v>17.3</v>
      </c>
      <c r="J27" s="83">
        <v>8.1999999999999993</v>
      </c>
      <c r="K27" s="65">
        <v>5.8963383495150259</v>
      </c>
      <c r="L27" s="65">
        <f t="shared" si="9"/>
        <v>25.5</v>
      </c>
      <c r="M27" s="65">
        <f t="shared" si="10"/>
        <v>23.196338349515027</v>
      </c>
      <c r="N27" s="67">
        <f t="shared" si="11"/>
        <v>0.67843137254901964</v>
      </c>
      <c r="O27" s="68">
        <f t="shared" si="12"/>
        <v>0.74580736577166273</v>
      </c>
      <c r="P27" s="244">
        <v>550.4</v>
      </c>
      <c r="Q27" s="83">
        <v>376.8</v>
      </c>
      <c r="R27" s="121">
        <v>309.95695354952801</v>
      </c>
      <c r="S27" s="121">
        <f t="shared" si="13"/>
        <v>927.2</v>
      </c>
      <c r="T27" s="121">
        <f t="shared" si="14"/>
        <v>860.35695354952804</v>
      </c>
      <c r="U27" s="67">
        <f t="shared" si="15"/>
        <v>0.59361518550474546</v>
      </c>
      <c r="V27" s="68">
        <f t="shared" si="16"/>
        <v>0.63973447036052244</v>
      </c>
      <c r="W27" s="38">
        <v>1967</v>
      </c>
      <c r="X27" s="64">
        <v>191.8</v>
      </c>
      <c r="Y27" s="83">
        <v>93.998007968127467</v>
      </c>
      <c r="Z27" s="121">
        <v>534.33553080245508</v>
      </c>
      <c r="AA27" s="121">
        <f t="shared" si="17"/>
        <v>285.79800796812748</v>
      </c>
      <c r="AB27" s="121">
        <f t="shared" si="18"/>
        <v>726.13553080245515</v>
      </c>
      <c r="AC27" s="67">
        <f t="shared" si="19"/>
        <v>0.67110334800300553</v>
      </c>
      <c r="AD27" s="68">
        <f t="shared" si="20"/>
        <v>0.26413801813008808</v>
      </c>
      <c r="AE27" s="64">
        <v>24.1</v>
      </c>
      <c r="AF27" s="83">
        <v>79.599999999999994</v>
      </c>
      <c r="AG27" s="121">
        <v>32.421009398067739</v>
      </c>
      <c r="AH27" s="121">
        <f t="shared" si="21"/>
        <v>103.69999999999999</v>
      </c>
      <c r="AI27" s="121">
        <f t="shared" si="22"/>
        <v>56.52100939806774</v>
      </c>
      <c r="AJ27" s="67">
        <f t="shared" si="23"/>
        <v>0.23240115718418519</v>
      </c>
      <c r="AK27" s="68">
        <f t="shared" si="24"/>
        <v>0.4263901203580398</v>
      </c>
      <c r="AL27" s="171">
        <v>225.6</v>
      </c>
      <c r="AM27" s="121">
        <v>122.18181818181819</v>
      </c>
      <c r="AN27" s="121">
        <v>21.097690877683988</v>
      </c>
      <c r="AO27" s="121">
        <f t="shared" si="25"/>
        <v>347.78181818181815</v>
      </c>
      <c r="AP27" s="121">
        <f t="shared" si="26"/>
        <v>246.69769087768398</v>
      </c>
      <c r="AQ27" s="67">
        <f t="shared" si="27"/>
        <v>0.64868255959849441</v>
      </c>
      <c r="AR27" s="68">
        <f t="shared" si="28"/>
        <v>0.91447957699715765</v>
      </c>
      <c r="AS27" s="62">
        <v>1967</v>
      </c>
      <c r="AT27" s="135">
        <v>334.01666666666671</v>
      </c>
      <c r="AU27" s="136">
        <v>300.03333333333325</v>
      </c>
      <c r="AV27" s="137">
        <v>251.1</v>
      </c>
      <c r="AW27" s="134">
        <f t="shared" si="45"/>
        <v>634.04999999999995</v>
      </c>
      <c r="AX27" s="134">
        <f t="shared" si="46"/>
        <v>585.11666666666667</v>
      </c>
      <c r="AY27" s="67">
        <f t="shared" si="47"/>
        <v>0.52679862261125576</v>
      </c>
      <c r="AZ27" s="68">
        <f t="shared" si="48"/>
        <v>0.57085481527900428</v>
      </c>
      <c r="BA27" s="62">
        <v>1967</v>
      </c>
      <c r="BB27" s="82">
        <v>369.4</v>
      </c>
      <c r="BC27" s="83">
        <v>351.4</v>
      </c>
      <c r="BD27" s="88"/>
      <c r="BE27" s="83">
        <f t="shared" si="54"/>
        <v>720.8</v>
      </c>
      <c r="BF27" s="89"/>
      <c r="BG27" s="67">
        <f t="shared" si="55"/>
        <v>0.51248612652608216</v>
      </c>
      <c r="BH27" s="90"/>
      <c r="BI27" s="62">
        <v>1967</v>
      </c>
      <c r="BJ27" s="173">
        <v>84.291666666666657</v>
      </c>
      <c r="BK27" s="161">
        <v>29.066666666666666</v>
      </c>
      <c r="BL27" s="161">
        <v>16.758333333333333</v>
      </c>
      <c r="BM27" s="161">
        <f>BJ27+BK27</f>
        <v>113.35833333333332</v>
      </c>
      <c r="BN27" s="161">
        <f>BJ27+BL27</f>
        <v>101.04999999999998</v>
      </c>
      <c r="BO27" s="91">
        <f>BJ27/BM27</f>
        <v>0.74358597368227597</v>
      </c>
      <c r="BP27" s="92">
        <f>BJ27/BN27</f>
        <v>0.8341580075870032</v>
      </c>
      <c r="BQ27" s="93"/>
      <c r="BR27" s="238"/>
      <c r="BT27" s="238"/>
      <c r="BU27" s="238"/>
      <c r="BV27" s="238"/>
      <c r="BW27" s="94"/>
      <c r="BX27" s="176">
        <v>112.9</v>
      </c>
      <c r="BY27" s="132">
        <v>229.1</v>
      </c>
      <c r="BZ27" s="132"/>
      <c r="CA27" s="132">
        <f t="shared" si="56"/>
        <v>342</v>
      </c>
      <c r="CB27" s="132"/>
      <c r="CC27" s="49">
        <f t="shared" si="57"/>
        <v>0.33011695906432748</v>
      </c>
      <c r="CD27" s="43"/>
      <c r="CE27" s="62">
        <v>1967</v>
      </c>
      <c r="CF27" s="196">
        <v>508.24166666666667</v>
      </c>
      <c r="CG27" s="180">
        <v>185.45833333333334</v>
      </c>
      <c r="CH27" s="180">
        <v>140.97500000000002</v>
      </c>
      <c r="CI27" s="183">
        <f t="shared" si="0"/>
        <v>693.7</v>
      </c>
      <c r="CJ27" s="183">
        <f t="shared" si="1"/>
        <v>649.2166666666667</v>
      </c>
      <c r="CK27" s="190">
        <f t="shared" si="2"/>
        <v>0.73265340444956994</v>
      </c>
      <c r="CL27" s="194">
        <f t="shared" si="3"/>
        <v>0.78285369547916717</v>
      </c>
      <c r="CM27" s="227">
        <v>418.8</v>
      </c>
      <c r="CN27" s="152">
        <v>94.7</v>
      </c>
      <c r="CO27" s="152"/>
      <c r="CP27" s="152">
        <f t="shared" si="58"/>
        <v>513.5</v>
      </c>
      <c r="CQ27" s="152"/>
      <c r="CR27" s="190">
        <f t="shared" si="59"/>
        <v>0.81557935735150933</v>
      </c>
      <c r="CS27" s="228"/>
      <c r="CT27" s="196">
        <v>251.39999999999998</v>
      </c>
      <c r="CU27" s="180">
        <v>10.824999999999999</v>
      </c>
      <c r="CV27" s="180">
        <v>5.9916666666666671</v>
      </c>
      <c r="CW27" s="183">
        <f t="shared" si="49"/>
        <v>262.22499999999997</v>
      </c>
      <c r="CX27" s="183">
        <f t="shared" si="50"/>
        <v>257.39166666666665</v>
      </c>
      <c r="CY27" s="190">
        <f t="shared" si="51"/>
        <v>0.95871865764133857</v>
      </c>
      <c r="CZ27" s="194">
        <f t="shared" si="52"/>
        <v>0.97672159808333603</v>
      </c>
      <c r="DA27" s="62">
        <v>1967</v>
      </c>
      <c r="DB27" s="54">
        <f t="shared" si="53"/>
        <v>2039.7</v>
      </c>
      <c r="DC27" s="41">
        <f t="shared" si="53"/>
        <v>1793.2798261499454</v>
      </c>
      <c r="DD27" s="41">
        <f t="shared" si="53"/>
        <v>1278.8521835492991</v>
      </c>
      <c r="DE27" s="41">
        <f t="shared" si="43"/>
        <v>3832.9798261499454</v>
      </c>
      <c r="DF27" s="41">
        <f t="shared" si="44"/>
        <v>3318.5521835492991</v>
      </c>
      <c r="DG27" s="49">
        <f t="shared" si="37"/>
        <v>0.53214472616955732</v>
      </c>
      <c r="DH27" s="43">
        <f t="shared" si="38"/>
        <v>0.6146355058423324</v>
      </c>
      <c r="DI27" s="54">
        <f>'Table 1'!G33</f>
        <v>3182.9035470624376</v>
      </c>
      <c r="DJ27" s="41">
        <f t="shared" si="39"/>
        <v>3318.5521835492991</v>
      </c>
      <c r="DK27" s="55">
        <f t="shared" si="40"/>
        <v>4.2617891017167085E-2</v>
      </c>
      <c r="DL27" s="49">
        <f>'Table 1'!M33</f>
        <v>0.62929962230511416</v>
      </c>
      <c r="DM27" s="49">
        <f t="shared" si="41"/>
        <v>0.6146355058423324</v>
      </c>
      <c r="DN27" s="43">
        <f t="shared" si="42"/>
        <v>-1.4664116462781762E-2</v>
      </c>
    </row>
    <row r="28" spans="1:118" x14ac:dyDescent="0.2">
      <c r="A28" s="38">
        <v>1968</v>
      </c>
      <c r="B28" s="39">
        <v>133.6</v>
      </c>
      <c r="C28" s="111">
        <v>439.09999999999997</v>
      </c>
      <c r="D28" s="111">
        <v>376.68881879073132</v>
      </c>
      <c r="E28" s="111">
        <f t="shared" si="5"/>
        <v>572.69999999999993</v>
      </c>
      <c r="F28" s="111">
        <f t="shared" si="6"/>
        <v>510.28881879073128</v>
      </c>
      <c r="G28" s="49">
        <f t="shared" si="7"/>
        <v>0.23328094988650255</v>
      </c>
      <c r="H28" s="43">
        <f t="shared" si="8"/>
        <v>0.26181251691268032</v>
      </c>
      <c r="I28" s="72">
        <v>15</v>
      </c>
      <c r="J28" s="73">
        <v>8.1999999999999993</v>
      </c>
      <c r="K28" s="73">
        <v>5.5694675707378476</v>
      </c>
      <c r="L28" s="73">
        <f t="shared" si="9"/>
        <v>23.2</v>
      </c>
      <c r="M28" s="73">
        <f t="shared" si="10"/>
        <v>20.569467570737849</v>
      </c>
      <c r="N28" s="49">
        <f t="shared" si="11"/>
        <v>0.64655172413793105</v>
      </c>
      <c r="O28" s="43">
        <f t="shared" si="12"/>
        <v>0.72923618214304287</v>
      </c>
      <c r="P28" s="120">
        <v>550.90000000000009</v>
      </c>
      <c r="Q28" s="73">
        <v>405.49999999999994</v>
      </c>
      <c r="R28" s="122">
        <v>333.62348010185104</v>
      </c>
      <c r="S28" s="122">
        <f t="shared" si="13"/>
        <v>956.40000000000009</v>
      </c>
      <c r="T28" s="122">
        <f t="shared" si="14"/>
        <v>884.52348010185119</v>
      </c>
      <c r="U28" s="49">
        <f t="shared" si="15"/>
        <v>0.57601421999163538</v>
      </c>
      <c r="V28" s="43">
        <f t="shared" si="16"/>
        <v>0.62282122791874894</v>
      </c>
      <c r="W28" s="38">
        <v>1968</v>
      </c>
      <c r="X28" s="72">
        <v>191.4</v>
      </c>
      <c r="Y28" s="73">
        <v>93.998007968127467</v>
      </c>
      <c r="Z28" s="122">
        <v>594.45710236563832</v>
      </c>
      <c r="AA28" s="122">
        <f t="shared" si="17"/>
        <v>285.39800796812744</v>
      </c>
      <c r="AB28" s="122">
        <f t="shared" si="18"/>
        <v>785.8571023656383</v>
      </c>
      <c r="AC28" s="49">
        <f t="shared" si="19"/>
        <v>0.67064238241415863</v>
      </c>
      <c r="AD28" s="43">
        <f t="shared" si="20"/>
        <v>0.24355572969161346</v>
      </c>
      <c r="AE28" s="72">
        <v>27.8</v>
      </c>
      <c r="AF28" s="73">
        <v>91.1</v>
      </c>
      <c r="AG28" s="122">
        <v>41.342182359168021</v>
      </c>
      <c r="AH28" s="122">
        <f t="shared" si="21"/>
        <v>118.89999999999999</v>
      </c>
      <c r="AI28" s="122">
        <f t="shared" si="22"/>
        <v>69.142182359168018</v>
      </c>
      <c r="AJ28" s="49">
        <f t="shared" si="23"/>
        <v>0.23380992430613964</v>
      </c>
      <c r="AK28" s="43">
        <f t="shared" si="24"/>
        <v>0.40207003961184362</v>
      </c>
      <c r="AL28" s="169">
        <v>236.3</v>
      </c>
      <c r="AM28" s="122">
        <v>135.87692307692308</v>
      </c>
      <c r="AN28" s="122">
        <v>30.638746316482141</v>
      </c>
      <c r="AO28" s="122">
        <f t="shared" si="25"/>
        <v>372.17692307692312</v>
      </c>
      <c r="AP28" s="122">
        <f t="shared" si="26"/>
        <v>266.93874631648214</v>
      </c>
      <c r="AQ28" s="49">
        <f t="shared" si="27"/>
        <v>0.6349130893082281</v>
      </c>
      <c r="AR28" s="43">
        <f t="shared" si="28"/>
        <v>0.88522180935038608</v>
      </c>
      <c r="AS28" s="62">
        <v>1968</v>
      </c>
      <c r="AT28" s="138">
        <v>364.81333333333339</v>
      </c>
      <c r="AU28" s="139">
        <v>324.22666666666657</v>
      </c>
      <c r="AV28" s="140">
        <v>264.27999999999997</v>
      </c>
      <c r="AW28" s="132">
        <f t="shared" si="45"/>
        <v>689.04</v>
      </c>
      <c r="AX28" s="132">
        <f t="shared" si="46"/>
        <v>629.09333333333336</v>
      </c>
      <c r="AY28" s="49">
        <f t="shared" si="47"/>
        <v>0.52945160416424797</v>
      </c>
      <c r="AZ28" s="43">
        <f t="shared" si="48"/>
        <v>0.57990335297359163</v>
      </c>
      <c r="BA28" s="62">
        <v>1968</v>
      </c>
      <c r="BB28" s="72">
        <v>378.9</v>
      </c>
      <c r="BC28" s="73">
        <v>348.2</v>
      </c>
      <c r="BD28" s="156"/>
      <c r="BE28" s="73">
        <f t="shared" si="54"/>
        <v>727.09999999999991</v>
      </c>
      <c r="BF28" s="157"/>
      <c r="BG28" s="49">
        <f t="shared" si="55"/>
        <v>0.52111126392518226</v>
      </c>
      <c r="BH28" s="56"/>
      <c r="BI28" s="62">
        <v>1968</v>
      </c>
      <c r="BJ28" s="174">
        <v>91.23333333333332</v>
      </c>
      <c r="BK28" s="162">
        <v>35.653333333333336</v>
      </c>
      <c r="BL28" s="162">
        <v>23.006666666666668</v>
      </c>
      <c r="BM28" s="162">
        <f>BJ28+BK28</f>
        <v>126.88666666666666</v>
      </c>
      <c r="BN28" s="162">
        <f>BJ28+BL28</f>
        <v>114.23999999999998</v>
      </c>
      <c r="BO28" s="95">
        <f>BJ28/BM28</f>
        <v>0.71901434350864279</v>
      </c>
      <c r="BP28" s="96">
        <f>BJ28/BN28</f>
        <v>0.79861111111111116</v>
      </c>
      <c r="BQ28" s="93"/>
      <c r="BR28" s="238"/>
      <c r="BT28" s="238"/>
      <c r="BU28" s="238"/>
      <c r="BV28" s="238"/>
      <c r="BW28" s="94"/>
      <c r="BX28" s="176">
        <v>125.6</v>
      </c>
      <c r="BY28" s="132">
        <v>243.9</v>
      </c>
      <c r="BZ28" s="132"/>
      <c r="CA28" s="132">
        <f t="shared" si="56"/>
        <v>369.5</v>
      </c>
      <c r="CB28" s="132"/>
      <c r="CC28" s="49">
        <f t="shared" si="57"/>
        <v>0.33991880920162382</v>
      </c>
      <c r="CD28" s="43"/>
      <c r="CE28" s="62">
        <v>1968</v>
      </c>
      <c r="CF28" s="197">
        <v>600.79333333333329</v>
      </c>
      <c r="CG28" s="181">
        <v>254.56666666666666</v>
      </c>
      <c r="CH28" s="181">
        <v>181.38000000000002</v>
      </c>
      <c r="CI28" s="184">
        <f t="shared" si="0"/>
        <v>855.3599999999999</v>
      </c>
      <c r="CJ28" s="184">
        <f t="shared" si="1"/>
        <v>782.17333333333329</v>
      </c>
      <c r="CK28" s="190">
        <f t="shared" si="2"/>
        <v>0.70238651951614917</v>
      </c>
      <c r="CL28" s="194">
        <f t="shared" si="3"/>
        <v>0.76810766582002288</v>
      </c>
      <c r="CM28" s="227">
        <v>460.79999999999995</v>
      </c>
      <c r="CN28" s="152">
        <v>92.4</v>
      </c>
      <c r="CO28" s="152"/>
      <c r="CP28" s="152">
        <f t="shared" si="58"/>
        <v>553.19999999999993</v>
      </c>
      <c r="CQ28" s="152"/>
      <c r="CR28" s="190">
        <f t="shared" si="59"/>
        <v>0.83297180043383945</v>
      </c>
      <c r="CS28" s="229"/>
      <c r="CT28" s="197">
        <v>244.71999999999997</v>
      </c>
      <c r="CU28" s="181">
        <v>16.66</v>
      </c>
      <c r="CV28" s="181">
        <v>6.9933333333333341</v>
      </c>
      <c r="CW28" s="184">
        <f t="shared" si="49"/>
        <v>261.38</v>
      </c>
      <c r="CX28" s="184">
        <f t="shared" si="50"/>
        <v>251.71333333333331</v>
      </c>
      <c r="CY28" s="190">
        <f t="shared" si="51"/>
        <v>0.93626138189608987</v>
      </c>
      <c r="CZ28" s="194">
        <f t="shared" si="52"/>
        <v>0.97221707233095844</v>
      </c>
      <c r="DA28" s="62">
        <v>1968</v>
      </c>
      <c r="DB28" s="54">
        <f t="shared" si="53"/>
        <v>2120.3000000000002</v>
      </c>
      <c r="DC28" s="41">
        <f t="shared" si="53"/>
        <v>1858.2749310450506</v>
      </c>
      <c r="DD28" s="41">
        <f t="shared" si="53"/>
        <v>1382.3197975046087</v>
      </c>
      <c r="DE28" s="41">
        <f t="shared" si="43"/>
        <v>3978.574931045051</v>
      </c>
      <c r="DF28" s="41">
        <f t="shared" si="44"/>
        <v>3502.6197975046089</v>
      </c>
      <c r="DG28" s="49">
        <f t="shared" si="37"/>
        <v>0.53292951289045132</v>
      </c>
      <c r="DH28" s="43">
        <f t="shared" si="38"/>
        <v>0.60534688963688765</v>
      </c>
      <c r="DI28" s="54">
        <f>'Table 1'!G34</f>
        <v>3294.4233194296248</v>
      </c>
      <c r="DJ28" s="41">
        <f t="shared" si="39"/>
        <v>3502.6197975046089</v>
      </c>
      <c r="DK28" s="55">
        <f t="shared" si="40"/>
        <v>6.3196638041959297E-2</v>
      </c>
      <c r="DL28" s="49">
        <f>'Table 1'!M34</f>
        <v>0.63379833055622703</v>
      </c>
      <c r="DM28" s="49">
        <f t="shared" si="41"/>
        <v>0.60534688963688765</v>
      </c>
      <c r="DN28" s="43">
        <f t="shared" si="42"/>
        <v>-2.8451440919339377E-2</v>
      </c>
    </row>
    <row r="29" spans="1:118" x14ac:dyDescent="0.2">
      <c r="A29" s="38">
        <v>1969</v>
      </c>
      <c r="B29" s="39">
        <v>137.1</v>
      </c>
      <c r="C29" s="111">
        <v>517.20000000000005</v>
      </c>
      <c r="D29" s="111">
        <v>443.68812816799425</v>
      </c>
      <c r="E29" s="111">
        <f t="shared" si="5"/>
        <v>654.30000000000007</v>
      </c>
      <c r="F29" s="111">
        <f t="shared" si="6"/>
        <v>580.78812816799427</v>
      </c>
      <c r="G29" s="49">
        <f t="shared" si="7"/>
        <v>0.20953690967446123</v>
      </c>
      <c r="H29" s="43">
        <f t="shared" si="8"/>
        <v>0.23605854415871172</v>
      </c>
      <c r="I29" s="72">
        <v>15.7</v>
      </c>
      <c r="J29" s="73">
        <v>9.8000000000000007</v>
      </c>
      <c r="K29" s="73">
        <v>6.6571251979176864</v>
      </c>
      <c r="L29" s="73">
        <f t="shared" si="9"/>
        <v>25.5</v>
      </c>
      <c r="M29" s="73">
        <f t="shared" si="10"/>
        <v>22.357125197917686</v>
      </c>
      <c r="N29" s="49">
        <f t="shared" si="11"/>
        <v>0.61568627450980384</v>
      </c>
      <c r="O29" s="43">
        <f t="shared" si="12"/>
        <v>0.70223697640080651</v>
      </c>
      <c r="P29" s="120">
        <v>581.70000000000005</v>
      </c>
      <c r="Q29" s="73">
        <v>435.6</v>
      </c>
      <c r="R29" s="122">
        <v>356.90953089880696</v>
      </c>
      <c r="S29" s="122">
        <f t="shared" si="13"/>
        <v>1017.3000000000001</v>
      </c>
      <c r="T29" s="122">
        <f t="shared" si="14"/>
        <v>938.60953089880695</v>
      </c>
      <c r="U29" s="49">
        <f t="shared" si="15"/>
        <v>0.57180772633441468</v>
      </c>
      <c r="V29" s="43">
        <f t="shared" si="16"/>
        <v>0.61974653021365289</v>
      </c>
      <c r="W29" s="38">
        <v>1969</v>
      </c>
      <c r="X29" s="72">
        <v>192.8</v>
      </c>
      <c r="Y29" s="73">
        <v>93.1027888446215</v>
      </c>
      <c r="Z29" s="122">
        <v>558.54089195163181</v>
      </c>
      <c r="AA29" s="122">
        <f t="shared" si="17"/>
        <v>285.90278884462151</v>
      </c>
      <c r="AB29" s="122">
        <f t="shared" si="18"/>
        <v>751.34089195163187</v>
      </c>
      <c r="AC29" s="49">
        <f t="shared" si="19"/>
        <v>0.67435508684310275</v>
      </c>
      <c r="AD29" s="43">
        <f t="shared" si="20"/>
        <v>0.2566078887297028</v>
      </c>
      <c r="AE29" s="72">
        <v>29.7</v>
      </c>
      <c r="AF29" s="73">
        <v>103.2</v>
      </c>
      <c r="AG29" s="122">
        <v>48.743269938762417</v>
      </c>
      <c r="AH29" s="122">
        <f t="shared" si="21"/>
        <v>132.9</v>
      </c>
      <c r="AI29" s="122">
        <f t="shared" si="22"/>
        <v>78.443269938762413</v>
      </c>
      <c r="AJ29" s="49">
        <f t="shared" si="23"/>
        <v>0.22347629796839727</v>
      </c>
      <c r="AK29" s="43">
        <f t="shared" si="24"/>
        <v>0.3786175668503573</v>
      </c>
      <c r="AL29" s="169">
        <v>249.8</v>
      </c>
      <c r="AM29" s="122">
        <v>149.572027972028</v>
      </c>
      <c r="AN29" s="122">
        <v>34.211785521185931</v>
      </c>
      <c r="AO29" s="122">
        <f t="shared" si="25"/>
        <v>399.37202797202804</v>
      </c>
      <c r="AP29" s="122">
        <f t="shared" si="26"/>
        <v>284.01178552118597</v>
      </c>
      <c r="AQ29" s="49">
        <f t="shared" si="27"/>
        <v>0.62548196294182123</v>
      </c>
      <c r="AR29" s="43">
        <f t="shared" si="28"/>
        <v>0.8795409653215468</v>
      </c>
      <c r="AS29" s="62">
        <v>1969</v>
      </c>
      <c r="AT29" s="138">
        <v>395.61000000000007</v>
      </c>
      <c r="AU29" s="139">
        <v>348.41999999999996</v>
      </c>
      <c r="AV29" s="140">
        <v>277.45999999999998</v>
      </c>
      <c r="AW29" s="132">
        <f t="shared" si="45"/>
        <v>744.03</v>
      </c>
      <c r="AX29" s="132">
        <f t="shared" si="46"/>
        <v>673.07</v>
      </c>
      <c r="AY29" s="49">
        <f t="shared" si="47"/>
        <v>0.53171243095036502</v>
      </c>
      <c r="AZ29" s="43">
        <f t="shared" si="48"/>
        <v>0.58776947420030612</v>
      </c>
      <c r="BA29" s="62">
        <v>1969</v>
      </c>
      <c r="BB29" s="72">
        <v>396.5</v>
      </c>
      <c r="BC29" s="73">
        <v>382.3</v>
      </c>
      <c r="BD29" s="156"/>
      <c r="BE29" s="73">
        <f t="shared" si="54"/>
        <v>778.8</v>
      </c>
      <c r="BF29" s="157"/>
      <c r="BG29" s="49">
        <f t="shared" si="55"/>
        <v>0.50911658962506423</v>
      </c>
      <c r="BH29" s="56"/>
      <c r="BI29" s="62">
        <v>1969</v>
      </c>
      <c r="BJ29" s="174">
        <v>98.174999999999983</v>
      </c>
      <c r="BK29" s="162">
        <v>42.24</v>
      </c>
      <c r="BL29" s="162">
        <v>29.255000000000003</v>
      </c>
      <c r="BM29" s="162">
        <f>BJ29+BK29</f>
        <v>140.41499999999999</v>
      </c>
      <c r="BN29" s="162">
        <f>BJ29+BL29</f>
        <v>127.42999999999998</v>
      </c>
      <c r="BO29" s="95">
        <f>BJ29/BM29</f>
        <v>0.69917743830787304</v>
      </c>
      <c r="BP29" s="96">
        <f>BJ29/BN29</f>
        <v>0.77042297732088205</v>
      </c>
      <c r="BQ29" s="93"/>
      <c r="BR29" s="238"/>
      <c r="BS29" s="238"/>
      <c r="BT29" s="238"/>
      <c r="BU29" s="238"/>
      <c r="BV29" s="238"/>
      <c r="BW29" s="94"/>
      <c r="BX29" s="176">
        <v>136.19999999999999</v>
      </c>
      <c r="BY29" s="132">
        <v>253.5</v>
      </c>
      <c r="BZ29" s="132"/>
      <c r="CA29" s="132">
        <f t="shared" si="56"/>
        <v>389.7</v>
      </c>
      <c r="CB29" s="132"/>
      <c r="CC29" s="49">
        <f t="shared" si="57"/>
        <v>0.34949961508852961</v>
      </c>
      <c r="CD29" s="43"/>
      <c r="CE29" s="62">
        <v>1969</v>
      </c>
      <c r="CF29" s="197">
        <v>693.34499999999991</v>
      </c>
      <c r="CG29" s="181">
        <v>323.67500000000001</v>
      </c>
      <c r="CH29" s="181">
        <v>221.78500000000003</v>
      </c>
      <c r="CI29" s="184">
        <f t="shared" si="0"/>
        <v>1017.02</v>
      </c>
      <c r="CJ29" s="184">
        <f t="shared" si="1"/>
        <v>915.12999999999988</v>
      </c>
      <c r="CK29" s="190">
        <f t="shared" si="2"/>
        <v>0.68174175532437897</v>
      </c>
      <c r="CL29" s="194">
        <f t="shared" si="3"/>
        <v>0.75764645460207836</v>
      </c>
      <c r="CM29" s="227">
        <v>493.9</v>
      </c>
      <c r="CN29" s="152">
        <v>90.2</v>
      </c>
      <c r="CO29" s="152"/>
      <c r="CP29" s="152">
        <f t="shared" si="58"/>
        <v>584.1</v>
      </c>
      <c r="CQ29" s="152"/>
      <c r="CR29" s="190">
        <f t="shared" si="59"/>
        <v>0.84557438794726925</v>
      </c>
      <c r="CS29" s="229"/>
      <c r="CT29" s="197">
        <v>238.03999999999996</v>
      </c>
      <c r="CU29" s="181">
        <v>22.495000000000001</v>
      </c>
      <c r="CV29" s="181">
        <v>7.995000000000001</v>
      </c>
      <c r="CW29" s="184">
        <f t="shared" si="49"/>
        <v>260.53499999999997</v>
      </c>
      <c r="CX29" s="184">
        <f t="shared" si="50"/>
        <v>246.03499999999997</v>
      </c>
      <c r="CY29" s="190">
        <f t="shared" si="51"/>
        <v>0.91365843360776855</v>
      </c>
      <c r="CZ29" s="194">
        <f t="shared" si="52"/>
        <v>0.96750462332594955</v>
      </c>
      <c r="DA29" s="62">
        <v>1969</v>
      </c>
      <c r="DB29" s="54">
        <f t="shared" si="53"/>
        <v>2233.4</v>
      </c>
      <c r="DC29" s="41">
        <f t="shared" si="53"/>
        <v>2034.4748168166495</v>
      </c>
      <c r="DD29" s="41">
        <f t="shared" si="53"/>
        <v>1448.7507316762992</v>
      </c>
      <c r="DE29" s="41">
        <f t="shared" si="43"/>
        <v>4267.8748168166494</v>
      </c>
      <c r="DF29" s="41">
        <f t="shared" si="44"/>
        <v>3682.1507316762991</v>
      </c>
      <c r="DG29" s="49">
        <f t="shared" si="37"/>
        <v>0.52330494587136533</v>
      </c>
      <c r="DH29" s="43">
        <f t="shared" si="38"/>
        <v>0.60654768442443552</v>
      </c>
      <c r="DI29" s="54">
        <f>'Table 1'!G35</f>
        <v>3469.6204287515761</v>
      </c>
      <c r="DJ29" s="41">
        <f t="shared" si="39"/>
        <v>3682.1507316762991</v>
      </c>
      <c r="DK29" s="55">
        <f t="shared" si="40"/>
        <v>6.1254626345739693E-2</v>
      </c>
      <c r="DL29" s="49">
        <f>'Table 1'!M35</f>
        <v>0.63407512296427038</v>
      </c>
      <c r="DM29" s="49">
        <f t="shared" si="41"/>
        <v>0.60654768442443552</v>
      </c>
      <c r="DN29" s="43">
        <f t="shared" si="42"/>
        <v>-2.7527438539834859E-2</v>
      </c>
    </row>
    <row r="30" spans="1:118" x14ac:dyDescent="0.2">
      <c r="A30" s="38">
        <v>1970</v>
      </c>
      <c r="B30" s="39">
        <v>146.5</v>
      </c>
      <c r="C30" s="111">
        <v>532.4</v>
      </c>
      <c r="D30" s="111">
        <v>456.72768645908758</v>
      </c>
      <c r="E30" s="111">
        <f t="shared" si="5"/>
        <v>678.9</v>
      </c>
      <c r="F30" s="111">
        <f t="shared" si="6"/>
        <v>603.22768645908764</v>
      </c>
      <c r="G30" s="49">
        <f t="shared" si="7"/>
        <v>0.21579024893209606</v>
      </c>
      <c r="H30" s="43">
        <f t="shared" si="8"/>
        <v>0.2428602056711732</v>
      </c>
      <c r="I30" s="72">
        <v>15.2</v>
      </c>
      <c r="J30" s="73">
        <v>12.6</v>
      </c>
      <c r="K30" s="73">
        <v>8.2646039504205149</v>
      </c>
      <c r="L30" s="73">
        <f t="shared" si="9"/>
        <v>27.799999999999997</v>
      </c>
      <c r="M30" s="73">
        <f t="shared" si="10"/>
        <v>23.464603950420514</v>
      </c>
      <c r="N30" s="49">
        <f t="shared" si="11"/>
        <v>0.5467625899280576</v>
      </c>
      <c r="O30" s="43">
        <f t="shared" si="12"/>
        <v>0.64778421285595988</v>
      </c>
      <c r="P30" s="120">
        <v>663.59999999999991</v>
      </c>
      <c r="Q30" s="73">
        <v>479.90000000000003</v>
      </c>
      <c r="R30" s="122">
        <v>392.87908456190405</v>
      </c>
      <c r="S30" s="122">
        <f t="shared" si="13"/>
        <v>1143.5</v>
      </c>
      <c r="T30" s="122">
        <f t="shared" si="14"/>
        <v>1056.4790845619041</v>
      </c>
      <c r="U30" s="49">
        <f t="shared" si="15"/>
        <v>0.58032356799300389</v>
      </c>
      <c r="V30" s="43">
        <f t="shared" si="16"/>
        <v>0.62812412445929167</v>
      </c>
      <c r="W30" s="38">
        <v>1970</v>
      </c>
      <c r="X30" s="72">
        <v>210.3</v>
      </c>
      <c r="Y30" s="73">
        <v>106.65896414342629</v>
      </c>
      <c r="Z30" s="122">
        <v>847.21904476718066</v>
      </c>
      <c r="AA30" s="122">
        <f t="shared" si="17"/>
        <v>316.95896414342633</v>
      </c>
      <c r="AB30" s="122">
        <f t="shared" si="18"/>
        <v>1057.5190447671807</v>
      </c>
      <c r="AC30" s="49">
        <f t="shared" si="19"/>
        <v>0.66349282964225509</v>
      </c>
      <c r="AD30" s="43">
        <f t="shared" si="20"/>
        <v>0.19886166688023935</v>
      </c>
      <c r="AE30" s="72">
        <v>33.299999999999997</v>
      </c>
      <c r="AF30" s="73">
        <v>106</v>
      </c>
      <c r="AG30" s="122">
        <v>47.08091027254418</v>
      </c>
      <c r="AH30" s="122">
        <f t="shared" si="21"/>
        <v>139.30000000000001</v>
      </c>
      <c r="AI30" s="122">
        <f t="shared" si="22"/>
        <v>80.380910272544185</v>
      </c>
      <c r="AJ30" s="49">
        <f t="shared" si="23"/>
        <v>0.23905240488155058</v>
      </c>
      <c r="AK30" s="43">
        <f t="shared" si="24"/>
        <v>0.41427746820844752</v>
      </c>
      <c r="AL30" s="169">
        <v>280.7</v>
      </c>
      <c r="AM30" s="122">
        <v>155.2111888111888</v>
      </c>
      <c r="AN30" s="122">
        <v>32.677619949262635</v>
      </c>
      <c r="AO30" s="122">
        <f t="shared" si="25"/>
        <v>435.91118881118882</v>
      </c>
      <c r="AP30" s="122">
        <f t="shared" si="26"/>
        <v>313.37761994926262</v>
      </c>
      <c r="AQ30" s="49">
        <f t="shared" si="27"/>
        <v>0.64393850675299547</v>
      </c>
      <c r="AR30" s="43">
        <f t="shared" si="28"/>
        <v>0.89572446189822585</v>
      </c>
      <c r="AS30" s="62">
        <v>1970</v>
      </c>
      <c r="AT30" s="138">
        <v>426.40666666666675</v>
      </c>
      <c r="AU30" s="139">
        <v>372.61333333333329</v>
      </c>
      <c r="AV30" s="140">
        <v>290.64</v>
      </c>
      <c r="AW30" s="132">
        <f t="shared" si="45"/>
        <v>799.02</v>
      </c>
      <c r="AX30" s="132">
        <f t="shared" si="46"/>
        <v>717.04666666666674</v>
      </c>
      <c r="AY30" s="49">
        <f t="shared" si="47"/>
        <v>0.53366206936830962</v>
      </c>
      <c r="AZ30" s="43">
        <f t="shared" si="48"/>
        <v>0.59467073272776305</v>
      </c>
      <c r="BA30" s="62">
        <v>1970</v>
      </c>
      <c r="BB30" s="72">
        <v>438.1</v>
      </c>
      <c r="BC30" s="73">
        <v>481.2</v>
      </c>
      <c r="BD30" s="156"/>
      <c r="BE30" s="73">
        <f t="shared" si="54"/>
        <v>919.3</v>
      </c>
      <c r="BF30" s="157"/>
      <c r="BG30" s="49">
        <f t="shared" si="55"/>
        <v>0.47655825084303277</v>
      </c>
      <c r="BH30" s="56"/>
      <c r="BI30" s="62">
        <v>1970</v>
      </c>
      <c r="BJ30" s="174">
        <v>105.11666666666665</v>
      </c>
      <c r="BK30" s="162">
        <v>48.826666666666668</v>
      </c>
      <c r="BL30" s="162">
        <v>35.503333333333337</v>
      </c>
      <c r="BM30" s="162">
        <f>BJ30+BK30</f>
        <v>153.94333333333333</v>
      </c>
      <c r="BN30" s="162">
        <f>BJ30+BL30</f>
        <v>140.61999999999998</v>
      </c>
      <c r="BO30" s="95">
        <f>BJ30/BM30</f>
        <v>0.6828270142693198</v>
      </c>
      <c r="BP30" s="96">
        <f>BJ30/BN30</f>
        <v>0.74752287488740343</v>
      </c>
      <c r="BQ30" s="93"/>
      <c r="BR30" s="238"/>
      <c r="BS30" s="238"/>
      <c r="BT30" s="238"/>
      <c r="BU30" s="238"/>
      <c r="BV30" s="238"/>
      <c r="BW30" s="94"/>
      <c r="BX30" s="176">
        <v>156.5</v>
      </c>
      <c r="BY30" s="132">
        <v>275.3</v>
      </c>
      <c r="BZ30" s="132"/>
      <c r="CA30" s="132">
        <f t="shared" si="56"/>
        <v>431.8</v>
      </c>
      <c r="CB30" s="132"/>
      <c r="CC30" s="49">
        <f t="shared" si="57"/>
        <v>0.36243631310792035</v>
      </c>
      <c r="CD30" s="43"/>
      <c r="CE30" s="62">
        <v>1970</v>
      </c>
      <c r="CF30" s="197">
        <v>785.89666666666653</v>
      </c>
      <c r="CG30" s="181">
        <v>392.78333333333336</v>
      </c>
      <c r="CH30" s="181">
        <v>262.19000000000005</v>
      </c>
      <c r="CI30" s="184">
        <f t="shared" si="0"/>
        <v>1178.6799999999998</v>
      </c>
      <c r="CJ30" s="184">
        <f t="shared" si="1"/>
        <v>1048.0866666666666</v>
      </c>
      <c r="CK30" s="190">
        <f t="shared" si="2"/>
        <v>0.66675999140281217</v>
      </c>
      <c r="CL30" s="194">
        <f t="shared" si="3"/>
        <v>0.74983938987233878</v>
      </c>
      <c r="CM30" s="227">
        <v>548.70000000000005</v>
      </c>
      <c r="CN30" s="152">
        <v>96.2</v>
      </c>
      <c r="CO30" s="152"/>
      <c r="CP30" s="152">
        <f t="shared" si="58"/>
        <v>644.90000000000009</v>
      </c>
      <c r="CQ30" s="152"/>
      <c r="CR30" s="190">
        <f t="shared" si="59"/>
        <v>0.85082958598232283</v>
      </c>
      <c r="CS30" s="229"/>
      <c r="CT30" s="197">
        <v>231.35999999999996</v>
      </c>
      <c r="CU30" s="181">
        <v>28.330000000000002</v>
      </c>
      <c r="CV30" s="181">
        <v>8.9966666666666679</v>
      </c>
      <c r="CW30" s="184">
        <f t="shared" si="49"/>
        <v>259.68999999999994</v>
      </c>
      <c r="CX30" s="184">
        <f t="shared" si="50"/>
        <v>240.35666666666663</v>
      </c>
      <c r="CY30" s="190">
        <f t="shared" si="51"/>
        <v>0.89090839077361472</v>
      </c>
      <c r="CZ30" s="194">
        <f t="shared" si="52"/>
        <v>0.96256951474891483</v>
      </c>
      <c r="DA30" s="62">
        <v>1970</v>
      </c>
      <c r="DB30" s="54">
        <f t="shared" si="53"/>
        <v>2492.8999999999996</v>
      </c>
      <c r="DC30" s="41">
        <f t="shared" si="53"/>
        <v>2245.4701529546151</v>
      </c>
      <c r="DD30" s="41">
        <f t="shared" si="53"/>
        <v>1784.8489499603995</v>
      </c>
      <c r="DE30" s="41">
        <f t="shared" si="43"/>
        <v>4738.3701529546142</v>
      </c>
      <c r="DF30" s="41">
        <f t="shared" si="44"/>
        <v>4277.7489499603989</v>
      </c>
      <c r="DG30" s="49">
        <f t="shared" si="37"/>
        <v>0.52610917246419631</v>
      </c>
      <c r="DH30" s="43">
        <f t="shared" si="38"/>
        <v>0.58275977135663315</v>
      </c>
      <c r="DI30" s="54">
        <f>'Table 1'!G36</f>
        <v>3858.5882885504575</v>
      </c>
      <c r="DJ30" s="41">
        <f t="shared" si="39"/>
        <v>4277.7489499603989</v>
      </c>
      <c r="DK30" s="55">
        <f t="shared" si="40"/>
        <v>0.10863057420604105</v>
      </c>
      <c r="DL30" s="49">
        <f>'Table 1'!M36</f>
        <v>0.63339227127497688</v>
      </c>
      <c r="DM30" s="49">
        <f t="shared" si="41"/>
        <v>0.58275977135663315</v>
      </c>
      <c r="DN30" s="43">
        <f t="shared" si="42"/>
        <v>-5.0632499918343732E-2</v>
      </c>
    </row>
    <row r="31" spans="1:118" ht="13.5" thickBot="1" x14ac:dyDescent="0.25">
      <c r="A31" s="38">
        <v>1971</v>
      </c>
      <c r="B31" s="58">
        <v>160.30000000000001</v>
      </c>
      <c r="C31" s="113">
        <v>523.1</v>
      </c>
      <c r="D31" s="113">
        <v>448.7495356625634</v>
      </c>
      <c r="E31" s="113">
        <f t="shared" si="5"/>
        <v>683.40000000000009</v>
      </c>
      <c r="F31" s="113">
        <f t="shared" si="6"/>
        <v>609.04953566256336</v>
      </c>
      <c r="G31" s="60">
        <f t="shared" si="7"/>
        <v>0.23456248170910154</v>
      </c>
      <c r="H31" s="61">
        <f t="shared" si="8"/>
        <v>0.26319698253380219</v>
      </c>
      <c r="I31" s="87">
        <v>16.8</v>
      </c>
      <c r="J31" s="79">
        <v>11.3</v>
      </c>
      <c r="K31" s="79">
        <v>5.2507479123617218</v>
      </c>
      <c r="L31" s="79">
        <f t="shared" si="9"/>
        <v>28.1</v>
      </c>
      <c r="M31" s="79">
        <f t="shared" si="10"/>
        <v>22.050747912361722</v>
      </c>
      <c r="N31" s="60">
        <f t="shared" si="11"/>
        <v>0.59786476868327398</v>
      </c>
      <c r="O31" s="61">
        <f t="shared" si="12"/>
        <v>0.76187891978856037</v>
      </c>
      <c r="P31" s="243">
        <v>794.2</v>
      </c>
      <c r="Q31" s="79">
        <v>538.6</v>
      </c>
      <c r="R31" s="129">
        <v>436.20140073024515</v>
      </c>
      <c r="S31" s="129">
        <f t="shared" si="13"/>
        <v>1332.8000000000002</v>
      </c>
      <c r="T31" s="129">
        <f t="shared" si="14"/>
        <v>1230.4014007302453</v>
      </c>
      <c r="U31" s="60">
        <f t="shared" si="15"/>
        <v>0.5958883553421368</v>
      </c>
      <c r="V31" s="61">
        <f t="shared" si="16"/>
        <v>0.64548040950590679</v>
      </c>
      <c r="W31" s="38">
        <v>1971</v>
      </c>
      <c r="X31" s="87">
        <v>246.8</v>
      </c>
      <c r="Y31" s="79">
        <v>126.48167330677289</v>
      </c>
      <c r="Z31" s="129">
        <v>658</v>
      </c>
      <c r="AA31" s="129">
        <f t="shared" si="17"/>
        <v>373.28167330677292</v>
      </c>
      <c r="AB31" s="129">
        <f t="shared" si="18"/>
        <v>904.8</v>
      </c>
      <c r="AC31" s="60">
        <f t="shared" si="19"/>
        <v>0.66116291703711139</v>
      </c>
      <c r="AD31" s="61">
        <f t="shared" si="20"/>
        <v>0.27276746242263489</v>
      </c>
      <c r="AE31" s="87">
        <v>41.9</v>
      </c>
      <c r="AF31" s="79">
        <v>108.6</v>
      </c>
      <c r="AG31" s="129">
        <v>44.090036897475741</v>
      </c>
      <c r="AH31" s="129">
        <f t="shared" si="21"/>
        <v>150.5</v>
      </c>
      <c r="AI31" s="129">
        <f t="shared" si="22"/>
        <v>85.990036897475733</v>
      </c>
      <c r="AJ31" s="60">
        <f t="shared" si="23"/>
        <v>0.27840531561461795</v>
      </c>
      <c r="AK31" s="61">
        <f t="shared" si="24"/>
        <v>0.48726575207726175</v>
      </c>
      <c r="AL31" s="172">
        <v>349.8</v>
      </c>
      <c r="AM31" s="129">
        <v>148.63216783216785</v>
      </c>
      <c r="AN31" s="129">
        <v>17.883231327076786</v>
      </c>
      <c r="AO31" s="129">
        <f t="shared" si="25"/>
        <v>498.43216783216786</v>
      </c>
      <c r="AP31" s="129">
        <f t="shared" si="26"/>
        <v>367.68323132707678</v>
      </c>
      <c r="AQ31" s="60">
        <f t="shared" si="27"/>
        <v>0.70180061114712144</v>
      </c>
      <c r="AR31" s="61">
        <f t="shared" si="28"/>
        <v>0.9513623962057477</v>
      </c>
      <c r="AS31" s="62">
        <v>1971</v>
      </c>
      <c r="AT31" s="141">
        <v>457.20333333333343</v>
      </c>
      <c r="AU31" s="142">
        <v>396.80666666666662</v>
      </c>
      <c r="AV31" s="143">
        <v>303.82</v>
      </c>
      <c r="AW31" s="133">
        <f t="shared" si="45"/>
        <v>854.01</v>
      </c>
      <c r="AX31" s="133">
        <f t="shared" si="46"/>
        <v>761.02333333333343</v>
      </c>
      <c r="AY31" s="60">
        <f t="shared" si="47"/>
        <v>0.53536063199884476</v>
      </c>
      <c r="AZ31" s="61">
        <f t="shared" si="48"/>
        <v>0.60077439587923287</v>
      </c>
      <c r="BA31" s="62">
        <v>1971</v>
      </c>
      <c r="BB31" s="87">
        <v>514.79999999999995</v>
      </c>
      <c r="BC31" s="79">
        <v>585.70000000000005</v>
      </c>
      <c r="BD31" s="156"/>
      <c r="BE31" s="79">
        <f t="shared" si="54"/>
        <v>1100.5</v>
      </c>
      <c r="BF31" s="157"/>
      <c r="BG31" s="60">
        <f t="shared" si="55"/>
        <v>0.46778736937755561</v>
      </c>
      <c r="BH31" s="77"/>
      <c r="BI31" s="62">
        <v>1971</v>
      </c>
      <c r="BJ31" s="175">
        <v>112.05833333333331</v>
      </c>
      <c r="BK31" s="163">
        <v>55.413333333333334</v>
      </c>
      <c r="BL31" s="163">
        <v>41.751666666666672</v>
      </c>
      <c r="BM31" s="163">
        <f>BJ31+BK31</f>
        <v>167.47166666666664</v>
      </c>
      <c r="BN31" s="163">
        <f>BJ31+BL31</f>
        <v>153.80999999999997</v>
      </c>
      <c r="BO31" s="97">
        <f>BJ31/BM31</f>
        <v>0.66911815929062624</v>
      </c>
      <c r="BP31" s="98">
        <f>BJ31/BN31</f>
        <v>0.72855037600502781</v>
      </c>
      <c r="BQ31" s="99"/>
      <c r="BR31" s="100"/>
      <c r="BS31" s="100"/>
      <c r="BT31" s="100"/>
      <c r="BU31" s="100"/>
      <c r="BV31" s="100"/>
      <c r="BW31" s="101"/>
      <c r="BX31" s="177">
        <v>187.6</v>
      </c>
      <c r="BY31" s="133">
        <v>305.60000000000002</v>
      </c>
      <c r="BZ31" s="133"/>
      <c r="CA31" s="133">
        <f t="shared" si="56"/>
        <v>493.20000000000005</v>
      </c>
      <c r="CB31" s="133"/>
      <c r="CC31" s="60">
        <f t="shared" si="57"/>
        <v>0.3803730738037307</v>
      </c>
      <c r="CD31" s="101"/>
      <c r="CE31" s="62">
        <v>1971</v>
      </c>
      <c r="CF31" s="198">
        <v>878.44833333333315</v>
      </c>
      <c r="CG31" s="182">
        <v>461.89166666666671</v>
      </c>
      <c r="CH31" s="182">
        <v>302.59500000000003</v>
      </c>
      <c r="CI31" s="179">
        <f t="shared" si="0"/>
        <v>1340.34</v>
      </c>
      <c r="CJ31" s="179">
        <f t="shared" si="1"/>
        <v>1181.0433333333331</v>
      </c>
      <c r="CK31" s="190">
        <f t="shared" si="2"/>
        <v>0.65539216417724844</v>
      </c>
      <c r="CL31" s="194">
        <f t="shared" si="3"/>
        <v>0.74379009519831341</v>
      </c>
      <c r="CM31" s="230">
        <v>681.19999999999993</v>
      </c>
      <c r="CN31" s="153">
        <v>106.2</v>
      </c>
      <c r="CO31" s="153"/>
      <c r="CP31" s="153">
        <f t="shared" si="58"/>
        <v>787.4</v>
      </c>
      <c r="CQ31" s="153"/>
      <c r="CR31" s="191">
        <f t="shared" si="59"/>
        <v>0.86512573025146045</v>
      </c>
      <c r="CS31" s="231"/>
      <c r="CT31" s="198">
        <v>224.67999999999995</v>
      </c>
      <c r="CU31" s="182">
        <v>34.164999999999999</v>
      </c>
      <c r="CV31" s="182">
        <v>9.9983333333333348</v>
      </c>
      <c r="CW31" s="179">
        <f t="shared" si="49"/>
        <v>258.84499999999997</v>
      </c>
      <c r="CX31" s="179">
        <f t="shared" si="50"/>
        <v>234.67833333333328</v>
      </c>
      <c r="CY31" s="190">
        <f t="shared" si="51"/>
        <v>0.86800981282234535</v>
      </c>
      <c r="CZ31" s="194">
        <f t="shared" si="52"/>
        <v>0.95739558402636227</v>
      </c>
      <c r="DA31" s="62">
        <v>1971</v>
      </c>
      <c r="DB31" s="63">
        <f t="shared" si="53"/>
        <v>2993.4</v>
      </c>
      <c r="DC31" s="59">
        <f t="shared" si="53"/>
        <v>2454.2138411389406</v>
      </c>
      <c r="DD31" s="59">
        <f t="shared" si="53"/>
        <v>1610.1749525297228</v>
      </c>
      <c r="DE31" s="59">
        <f t="shared" si="43"/>
        <v>5447.6138411389402</v>
      </c>
      <c r="DF31" s="59">
        <f t="shared" si="44"/>
        <v>4603.5749525297233</v>
      </c>
      <c r="DG31" s="60">
        <f t="shared" si="37"/>
        <v>0.5494882874029422</v>
      </c>
      <c r="DH31" s="61">
        <f t="shared" si="38"/>
        <v>0.65023379240411594</v>
      </c>
      <c r="DI31" s="54">
        <f>'Table 1'!G37</f>
        <v>4395.6439680538042</v>
      </c>
      <c r="DJ31" s="41">
        <f t="shared" si="39"/>
        <v>4603.5749525297233</v>
      </c>
      <c r="DK31" s="55">
        <f t="shared" si="40"/>
        <v>4.7303873104168101E-2</v>
      </c>
      <c r="DL31" s="49">
        <f>'Table 1'!M37</f>
        <v>0.66998146833623451</v>
      </c>
      <c r="DM31" s="49">
        <f t="shared" si="41"/>
        <v>0.65023379240411594</v>
      </c>
      <c r="DN31" s="43">
        <f t="shared" si="42"/>
        <v>-1.9747675932118569E-2</v>
      </c>
    </row>
    <row r="32" spans="1:118" ht="13.5" thickTop="1" x14ac:dyDescent="0.2">
      <c r="A32" s="38">
        <v>1972</v>
      </c>
      <c r="B32" s="123">
        <v>144</v>
      </c>
      <c r="C32" s="124">
        <v>640</v>
      </c>
      <c r="D32" s="124">
        <v>527</v>
      </c>
      <c r="E32" s="124">
        <f t="shared" si="5"/>
        <v>784</v>
      </c>
      <c r="F32" s="124">
        <f t="shared" si="6"/>
        <v>671</v>
      </c>
      <c r="G32" s="67">
        <f t="shared" si="7"/>
        <v>0.18367346938775511</v>
      </c>
      <c r="H32" s="68">
        <f t="shared" si="8"/>
        <v>0.21460506706408347</v>
      </c>
      <c r="I32" s="123">
        <v>21</v>
      </c>
      <c r="J32" s="124">
        <v>29</v>
      </c>
      <c r="K32" s="124">
        <v>17</v>
      </c>
      <c r="L32" s="124">
        <f t="shared" si="9"/>
        <v>50</v>
      </c>
      <c r="M32" s="124">
        <f t="shared" si="10"/>
        <v>38</v>
      </c>
      <c r="N32" s="67">
        <f t="shared" si="11"/>
        <v>0.42</v>
      </c>
      <c r="O32" s="68">
        <f t="shared" si="12"/>
        <v>0.55263157894736847</v>
      </c>
      <c r="P32" s="246">
        <v>868</v>
      </c>
      <c r="Q32" s="124">
        <v>583</v>
      </c>
      <c r="R32" s="124">
        <v>457</v>
      </c>
      <c r="S32" s="124">
        <f t="shared" si="13"/>
        <v>1451</v>
      </c>
      <c r="T32" s="124">
        <f t="shared" si="14"/>
        <v>1325</v>
      </c>
      <c r="U32" s="67">
        <f t="shared" si="15"/>
        <v>0.59820813232253622</v>
      </c>
      <c r="V32" s="68">
        <f t="shared" si="16"/>
        <v>0.65509433962264152</v>
      </c>
      <c r="W32" s="38">
        <v>1972</v>
      </c>
      <c r="X32" s="123">
        <v>291</v>
      </c>
      <c r="Y32" s="124">
        <v>154</v>
      </c>
      <c r="Z32" s="124">
        <v>120</v>
      </c>
      <c r="AA32" s="124">
        <f t="shared" si="17"/>
        <v>445</v>
      </c>
      <c r="AB32" s="124">
        <f t="shared" si="18"/>
        <v>411</v>
      </c>
      <c r="AC32" s="67">
        <f t="shared" si="19"/>
        <v>0.65393258426966294</v>
      </c>
      <c r="AD32" s="68">
        <f t="shared" si="20"/>
        <v>0.70802919708029199</v>
      </c>
      <c r="AE32" s="123">
        <v>59</v>
      </c>
      <c r="AF32" s="124">
        <v>122</v>
      </c>
      <c r="AG32" s="124">
        <v>77</v>
      </c>
      <c r="AH32" s="124">
        <f t="shared" si="21"/>
        <v>181</v>
      </c>
      <c r="AI32" s="124">
        <f t="shared" si="22"/>
        <v>136</v>
      </c>
      <c r="AJ32" s="67">
        <f t="shared" si="23"/>
        <v>0.32596685082872928</v>
      </c>
      <c r="AK32" s="68">
        <f t="shared" si="24"/>
        <v>0.43382352941176472</v>
      </c>
      <c r="AL32" s="123">
        <v>417</v>
      </c>
      <c r="AM32" s="124">
        <v>192</v>
      </c>
      <c r="AN32" s="124">
        <v>48</v>
      </c>
      <c r="AO32" s="124">
        <f t="shared" si="25"/>
        <v>609</v>
      </c>
      <c r="AP32" s="124">
        <f t="shared" si="26"/>
        <v>465</v>
      </c>
      <c r="AQ32" s="67">
        <f t="shared" si="27"/>
        <v>0.68472906403940892</v>
      </c>
      <c r="AR32" s="68">
        <f t="shared" si="28"/>
        <v>0.89677419354838706</v>
      </c>
      <c r="AS32" s="62">
        <v>1972</v>
      </c>
      <c r="AT32" s="144">
        <v>488</v>
      </c>
      <c r="AU32" s="145">
        <v>367</v>
      </c>
      <c r="AV32" s="145">
        <v>317</v>
      </c>
      <c r="AW32" s="145">
        <f t="shared" si="45"/>
        <v>855</v>
      </c>
      <c r="AX32" s="145">
        <f t="shared" si="46"/>
        <v>805</v>
      </c>
      <c r="AY32" s="67">
        <f t="shared" si="47"/>
        <v>0.57076023391812869</v>
      </c>
      <c r="AZ32" s="68">
        <f t="shared" si="48"/>
        <v>0.60621118012422359</v>
      </c>
      <c r="BA32" s="62">
        <v>1972</v>
      </c>
      <c r="BB32" s="144">
        <v>560</v>
      </c>
      <c r="BC32" s="145">
        <v>421</v>
      </c>
      <c r="BD32" s="145">
        <v>363</v>
      </c>
      <c r="BE32" s="66">
        <f t="shared" si="54"/>
        <v>981</v>
      </c>
      <c r="BF32" s="66">
        <f>BB32+BD32</f>
        <v>923</v>
      </c>
      <c r="BG32" s="67">
        <f t="shared" si="55"/>
        <v>0.5708460754332314</v>
      </c>
      <c r="BH32" s="68">
        <f t="shared" ref="BH32:BH81" si="60">BB32/BF32</f>
        <v>0.60671722643553627</v>
      </c>
      <c r="BI32" s="62">
        <v>1972</v>
      </c>
      <c r="BJ32" s="70">
        <v>119</v>
      </c>
      <c r="BK32" s="66">
        <v>62</v>
      </c>
      <c r="BL32" s="66">
        <v>48</v>
      </c>
      <c r="BM32" s="66">
        <f t="shared" si="29"/>
        <v>167</v>
      </c>
      <c r="BN32" s="66">
        <f t="shared" si="30"/>
        <v>167</v>
      </c>
      <c r="BO32" s="67">
        <f t="shared" si="31"/>
        <v>0.71257485029940115</v>
      </c>
      <c r="BP32" s="68">
        <f t="shared" si="32"/>
        <v>0.71257485029940115</v>
      </c>
      <c r="BQ32" s="123">
        <v>153</v>
      </c>
      <c r="BR32" s="124">
        <v>245</v>
      </c>
      <c r="BS32" s="124">
        <v>164</v>
      </c>
      <c r="BT32" s="124">
        <f>BQ32+BR32</f>
        <v>398</v>
      </c>
      <c r="BU32" s="124">
        <f>BQ32+BS32</f>
        <v>317</v>
      </c>
      <c r="BV32" s="67">
        <f>BQ32/BT32</f>
        <v>0.38442211055276382</v>
      </c>
      <c r="BW32" s="68">
        <f>BQ32/BU32</f>
        <v>0.48264984227129337</v>
      </c>
      <c r="BX32" s="123">
        <v>267</v>
      </c>
      <c r="BY32" s="124">
        <v>365</v>
      </c>
      <c r="BZ32" s="124">
        <v>249</v>
      </c>
      <c r="CA32" s="124">
        <f>BX32+BY32</f>
        <v>632</v>
      </c>
      <c r="CB32" s="124">
        <f>BX32+BZ32</f>
        <v>516</v>
      </c>
      <c r="CC32" s="67">
        <f>BX32/CA32</f>
        <v>0.42246835443037972</v>
      </c>
      <c r="CD32" s="68">
        <f>BX32/CB32</f>
        <v>0.51744186046511631</v>
      </c>
      <c r="CE32" s="62">
        <v>1972</v>
      </c>
      <c r="CF32" s="232">
        <v>971</v>
      </c>
      <c r="CG32" s="233">
        <v>531</v>
      </c>
      <c r="CH32" s="233">
        <v>343</v>
      </c>
      <c r="CI32" s="233">
        <f>CF32+CG32</f>
        <v>1502</v>
      </c>
      <c r="CJ32" s="233">
        <f>CF32+CH32</f>
        <v>1314</v>
      </c>
      <c r="CK32" s="193">
        <f>CF32/CI32</f>
        <v>0.6464713715046605</v>
      </c>
      <c r="CL32" s="201">
        <f>CF32/CJ32</f>
        <v>0.73896499238964997</v>
      </c>
      <c r="CM32" s="199">
        <v>751</v>
      </c>
      <c r="CN32" s="200">
        <v>174</v>
      </c>
      <c r="CO32" s="200">
        <v>92</v>
      </c>
      <c r="CP32" s="200">
        <f>CM32+CN32</f>
        <v>925</v>
      </c>
      <c r="CQ32" s="200">
        <f>CM32+CO32</f>
        <v>843</v>
      </c>
      <c r="CR32" s="193">
        <f t="shared" si="59"/>
        <v>0.81189189189189193</v>
      </c>
      <c r="CS32" s="201">
        <f>CM32/CQ32</f>
        <v>0.89086595492289444</v>
      </c>
      <c r="CT32" s="199">
        <v>218</v>
      </c>
      <c r="CU32" s="200">
        <v>40</v>
      </c>
      <c r="CV32" s="200">
        <v>11</v>
      </c>
      <c r="CW32" s="200">
        <f>CT32+CU32</f>
        <v>258</v>
      </c>
      <c r="CX32" s="200">
        <f>CT32+CV32</f>
        <v>229</v>
      </c>
      <c r="CY32" s="193">
        <f>CT32/CW32</f>
        <v>0.84496124031007747</v>
      </c>
      <c r="CZ32" s="201">
        <f>CT32/CX32</f>
        <v>0.95196506550218341</v>
      </c>
      <c r="DA32" s="62">
        <v>1972</v>
      </c>
      <c r="DB32" s="70">
        <f t="shared" si="53"/>
        <v>3378</v>
      </c>
      <c r="DC32" s="66">
        <f t="shared" si="53"/>
        <v>2680</v>
      </c>
      <c r="DD32" s="66">
        <f t="shared" si="53"/>
        <v>1950</v>
      </c>
      <c r="DE32" s="66">
        <f t="shared" si="43"/>
        <v>6058</v>
      </c>
      <c r="DF32" s="66">
        <f t="shared" si="44"/>
        <v>5328</v>
      </c>
      <c r="DG32" s="67">
        <f t="shared" si="37"/>
        <v>0.55760977220204688</v>
      </c>
      <c r="DH32" s="68">
        <f t="shared" si="38"/>
        <v>0.63400900900900903</v>
      </c>
      <c r="DI32" s="54">
        <f>'Table 1'!G38</f>
        <v>5331</v>
      </c>
      <c r="DJ32" s="41">
        <f t="shared" si="39"/>
        <v>5328</v>
      </c>
      <c r="DK32" s="55">
        <f t="shared" si="40"/>
        <v>-5.6274620146314015E-4</v>
      </c>
      <c r="DL32" s="49">
        <f>'Table 1'!M38</f>
        <v>0.63365222284749578</v>
      </c>
      <c r="DM32" s="49">
        <f t="shared" si="41"/>
        <v>0.63400900900900903</v>
      </c>
      <c r="DN32" s="43">
        <f t="shared" si="42"/>
        <v>3.5678616151324505E-4</v>
      </c>
    </row>
    <row r="33" spans="1:118" x14ac:dyDescent="0.2">
      <c r="A33" s="38">
        <v>1973</v>
      </c>
      <c r="B33" s="125">
        <v>176</v>
      </c>
      <c r="C33" s="126">
        <v>848</v>
      </c>
      <c r="D33" s="126">
        <v>721</v>
      </c>
      <c r="E33" s="126">
        <f t="shared" si="5"/>
        <v>1024</v>
      </c>
      <c r="F33" s="126">
        <f t="shared" si="6"/>
        <v>897</v>
      </c>
      <c r="G33" s="49">
        <f t="shared" si="7"/>
        <v>0.171875</v>
      </c>
      <c r="H33" s="43">
        <f t="shared" si="8"/>
        <v>0.19620958751393533</v>
      </c>
      <c r="I33" s="125">
        <v>24</v>
      </c>
      <c r="J33" s="126">
        <v>32</v>
      </c>
      <c r="K33" s="126">
        <v>19</v>
      </c>
      <c r="L33" s="126">
        <f t="shared" si="9"/>
        <v>56</v>
      </c>
      <c r="M33" s="126">
        <f t="shared" si="10"/>
        <v>43</v>
      </c>
      <c r="N33" s="49">
        <f t="shared" si="11"/>
        <v>0.42857142857142855</v>
      </c>
      <c r="O33" s="43">
        <f t="shared" si="12"/>
        <v>0.55813953488372092</v>
      </c>
      <c r="P33" s="247">
        <v>974</v>
      </c>
      <c r="Q33" s="126">
        <v>630</v>
      </c>
      <c r="R33" s="126">
        <v>484</v>
      </c>
      <c r="S33" s="126">
        <f t="shared" si="13"/>
        <v>1604</v>
      </c>
      <c r="T33" s="126">
        <f t="shared" si="14"/>
        <v>1458</v>
      </c>
      <c r="U33" s="49">
        <f t="shared" si="15"/>
        <v>0.60723192019950123</v>
      </c>
      <c r="V33" s="43">
        <f t="shared" si="16"/>
        <v>0.66803840877914955</v>
      </c>
      <c r="W33" s="38">
        <v>1973</v>
      </c>
      <c r="X33" s="125">
        <v>323</v>
      </c>
      <c r="Y33" s="126">
        <v>203</v>
      </c>
      <c r="Z33" s="126">
        <v>164</v>
      </c>
      <c r="AA33" s="126">
        <f t="shared" si="17"/>
        <v>526</v>
      </c>
      <c r="AB33" s="126">
        <f t="shared" si="18"/>
        <v>487</v>
      </c>
      <c r="AC33" s="49">
        <f t="shared" si="19"/>
        <v>0.61406844106463876</v>
      </c>
      <c r="AD33" s="43">
        <f t="shared" si="20"/>
        <v>0.66324435318275154</v>
      </c>
      <c r="AE33" s="125">
        <v>68</v>
      </c>
      <c r="AF33" s="126">
        <v>129</v>
      </c>
      <c r="AG33" s="126">
        <v>79</v>
      </c>
      <c r="AH33" s="126">
        <f t="shared" si="21"/>
        <v>197</v>
      </c>
      <c r="AI33" s="126">
        <f t="shared" si="22"/>
        <v>147</v>
      </c>
      <c r="AJ33" s="49">
        <f t="shared" si="23"/>
        <v>0.34517766497461927</v>
      </c>
      <c r="AK33" s="43">
        <f t="shared" si="24"/>
        <v>0.46258503401360546</v>
      </c>
      <c r="AL33" s="125">
        <v>455</v>
      </c>
      <c r="AM33" s="126">
        <v>210</v>
      </c>
      <c r="AN33" s="126">
        <v>47</v>
      </c>
      <c r="AO33" s="126">
        <f t="shared" si="25"/>
        <v>665</v>
      </c>
      <c r="AP33" s="126">
        <f t="shared" si="26"/>
        <v>502</v>
      </c>
      <c r="AQ33" s="49">
        <f t="shared" si="27"/>
        <v>0.68421052631578949</v>
      </c>
      <c r="AR33" s="43">
        <f t="shared" si="28"/>
        <v>0.90637450199203184</v>
      </c>
      <c r="AS33" s="62">
        <v>1973</v>
      </c>
      <c r="AT33" s="146">
        <v>554</v>
      </c>
      <c r="AU33" s="147">
        <v>432</v>
      </c>
      <c r="AV33" s="147">
        <v>373</v>
      </c>
      <c r="AW33" s="147">
        <f t="shared" si="45"/>
        <v>986</v>
      </c>
      <c r="AX33" s="147">
        <f t="shared" si="46"/>
        <v>927</v>
      </c>
      <c r="AY33" s="49">
        <f t="shared" si="47"/>
        <v>0.56186612576064909</v>
      </c>
      <c r="AZ33" s="43">
        <f t="shared" si="48"/>
        <v>0.59762675296655876</v>
      </c>
      <c r="BA33" s="62">
        <v>1973</v>
      </c>
      <c r="BB33" s="146">
        <v>631</v>
      </c>
      <c r="BC33" s="147">
        <v>492</v>
      </c>
      <c r="BD33" s="147">
        <v>423</v>
      </c>
      <c r="BE33" s="41">
        <f t="shared" si="54"/>
        <v>1123</v>
      </c>
      <c r="BF33" s="41">
        <f t="shared" ref="BF33:BF81" si="61">BB33+BD33</f>
        <v>1054</v>
      </c>
      <c r="BG33" s="49">
        <f t="shared" si="55"/>
        <v>0.56188780053428322</v>
      </c>
      <c r="BH33" s="43">
        <f t="shared" si="60"/>
        <v>0.59867172675521818</v>
      </c>
      <c r="BI33" s="62">
        <v>1973</v>
      </c>
      <c r="BJ33" s="54">
        <v>128</v>
      </c>
      <c r="BK33" s="41">
        <v>95</v>
      </c>
      <c r="BL33" s="41">
        <v>77</v>
      </c>
      <c r="BM33" s="41">
        <f t="shared" si="29"/>
        <v>205</v>
      </c>
      <c r="BN33" s="41">
        <f t="shared" si="30"/>
        <v>205</v>
      </c>
      <c r="BO33" s="49">
        <f t="shared" si="31"/>
        <v>0.62439024390243902</v>
      </c>
      <c r="BP33" s="43">
        <f t="shared" si="32"/>
        <v>0.62439024390243902</v>
      </c>
      <c r="BQ33" s="125">
        <v>170</v>
      </c>
      <c r="BR33" s="126">
        <v>298</v>
      </c>
      <c r="BS33" s="126">
        <v>204</v>
      </c>
      <c r="BT33" s="126">
        <f t="shared" ref="BT33:BT81" si="62">BQ33+BR33</f>
        <v>468</v>
      </c>
      <c r="BU33" s="126">
        <f t="shared" ref="BU33:BU81" si="63">BQ33+BS33</f>
        <v>374</v>
      </c>
      <c r="BV33" s="49">
        <f t="shared" ref="BV33:BV81" si="64">BQ33/BT33</f>
        <v>0.36324786324786323</v>
      </c>
      <c r="BW33" s="43">
        <f t="shared" ref="BW33:BW81" si="65">BQ33/BU33</f>
        <v>0.45454545454545453</v>
      </c>
      <c r="BX33" s="125">
        <v>296</v>
      </c>
      <c r="BY33" s="126">
        <v>439</v>
      </c>
      <c r="BZ33" s="126">
        <v>305</v>
      </c>
      <c r="CA33" s="126">
        <f t="shared" ref="CA33:CA81" si="66">BX33+BY33</f>
        <v>735</v>
      </c>
      <c r="CB33" s="126">
        <f t="shared" ref="CB33:CB81" si="67">BX33+BZ33</f>
        <v>601</v>
      </c>
      <c r="CC33" s="49">
        <f t="shared" ref="CC33:CC81" si="68">BX33/CA33</f>
        <v>0.40272108843537413</v>
      </c>
      <c r="CD33" s="43">
        <f t="shared" ref="CD33:CD81" si="69">BX33/CB33</f>
        <v>0.49251247920133112</v>
      </c>
      <c r="CE33" s="62">
        <v>1973</v>
      </c>
      <c r="CF33" s="234">
        <v>1098</v>
      </c>
      <c r="CG33" s="235">
        <v>599</v>
      </c>
      <c r="CH33" s="235">
        <v>383</v>
      </c>
      <c r="CI33" s="235">
        <f t="shared" ref="CI33:CI81" si="70">CF33+CG33</f>
        <v>1697</v>
      </c>
      <c r="CJ33" s="235">
        <f t="shared" ref="CJ33:CJ81" si="71">CF33+CH33</f>
        <v>1481</v>
      </c>
      <c r="CK33" s="190">
        <f t="shared" ref="CK33:CK81" si="72">CF33/CI33</f>
        <v>0.64702416028285215</v>
      </c>
      <c r="CL33" s="194">
        <f t="shared" ref="CL33:CL81" si="73">CF33/CJ33</f>
        <v>0.74139095205941929</v>
      </c>
      <c r="CM33" s="202">
        <v>853</v>
      </c>
      <c r="CN33" s="203">
        <v>195</v>
      </c>
      <c r="CO33" s="203">
        <v>103</v>
      </c>
      <c r="CP33" s="203">
        <f t="shared" ref="CP33:CP81" si="74">CM33+CN33</f>
        <v>1048</v>
      </c>
      <c r="CQ33" s="203">
        <f t="shared" ref="CQ33:CQ81" si="75">CM33+CO33</f>
        <v>956</v>
      </c>
      <c r="CR33" s="190">
        <f t="shared" si="59"/>
        <v>0.81393129770992367</v>
      </c>
      <c r="CS33" s="194">
        <f t="shared" ref="CS33:CS81" si="76">CM33/CQ33</f>
        <v>0.89225941422594146</v>
      </c>
      <c r="CT33" s="202">
        <v>243</v>
      </c>
      <c r="CU33" s="203">
        <v>47</v>
      </c>
      <c r="CV33" s="203">
        <v>16</v>
      </c>
      <c r="CW33" s="203">
        <f t="shared" ref="CW33:CW81" si="77">CT33+CU33</f>
        <v>290</v>
      </c>
      <c r="CX33" s="203">
        <f t="shared" ref="CX33:CX81" si="78">CT33+CV33</f>
        <v>259</v>
      </c>
      <c r="CY33" s="190">
        <f t="shared" ref="CY33:CY81" si="79">CT33/CW33</f>
        <v>0.83793103448275863</v>
      </c>
      <c r="CZ33" s="194">
        <f t="shared" ref="CZ33:CZ81" si="80">CT33/CX33</f>
        <v>0.93822393822393824</v>
      </c>
      <c r="DA33" s="62">
        <v>1973</v>
      </c>
      <c r="DB33" s="54">
        <f t="shared" si="53"/>
        <v>3800</v>
      </c>
      <c r="DC33" s="41">
        <f t="shared" si="53"/>
        <v>3178</v>
      </c>
      <c r="DD33" s="41">
        <f t="shared" si="53"/>
        <v>2345</v>
      </c>
      <c r="DE33" s="41">
        <f t="shared" si="43"/>
        <v>6978</v>
      </c>
      <c r="DF33" s="41">
        <f t="shared" si="44"/>
        <v>6145</v>
      </c>
      <c r="DG33" s="49">
        <f t="shared" si="37"/>
        <v>0.54456864431069074</v>
      </c>
      <c r="DH33" s="43">
        <f t="shared" si="38"/>
        <v>0.6183889340927583</v>
      </c>
      <c r="DI33" s="54">
        <f>'Table 1'!G39</f>
        <v>6146</v>
      </c>
      <c r="DJ33" s="41">
        <f t="shared" si="39"/>
        <v>6145</v>
      </c>
      <c r="DK33" s="55">
        <f t="shared" si="40"/>
        <v>-1.6270745200130165E-4</v>
      </c>
      <c r="DL33" s="49">
        <f>'Table 1'!M39</f>
        <v>0.61780019524894236</v>
      </c>
      <c r="DM33" s="49">
        <f t="shared" si="41"/>
        <v>0.6183889340927583</v>
      </c>
      <c r="DN33" s="43">
        <f t="shared" si="42"/>
        <v>5.8873884381593911E-4</v>
      </c>
    </row>
    <row r="34" spans="1:118" x14ac:dyDescent="0.2">
      <c r="A34" s="38">
        <v>1974</v>
      </c>
      <c r="B34" s="125">
        <v>192</v>
      </c>
      <c r="C34" s="126">
        <v>878</v>
      </c>
      <c r="D34" s="126">
        <v>729</v>
      </c>
      <c r="E34" s="126">
        <f t="shared" si="5"/>
        <v>1070</v>
      </c>
      <c r="F34" s="126">
        <f t="shared" si="6"/>
        <v>921</v>
      </c>
      <c r="G34" s="49">
        <f t="shared" si="7"/>
        <v>0.17943925233644858</v>
      </c>
      <c r="H34" s="43">
        <f t="shared" si="8"/>
        <v>0.20846905537459284</v>
      </c>
      <c r="I34" s="125">
        <v>29</v>
      </c>
      <c r="J34" s="126">
        <v>23</v>
      </c>
      <c r="K34" s="126">
        <v>7</v>
      </c>
      <c r="L34" s="126">
        <f t="shared" si="9"/>
        <v>52</v>
      </c>
      <c r="M34" s="126">
        <f t="shared" si="10"/>
        <v>36</v>
      </c>
      <c r="N34" s="49">
        <f t="shared" si="11"/>
        <v>0.55769230769230771</v>
      </c>
      <c r="O34" s="43">
        <f t="shared" si="12"/>
        <v>0.80555555555555558</v>
      </c>
      <c r="P34" s="247">
        <v>1167</v>
      </c>
      <c r="Q34" s="126">
        <v>714</v>
      </c>
      <c r="R34" s="126">
        <v>545</v>
      </c>
      <c r="S34" s="126">
        <f t="shared" si="13"/>
        <v>1881</v>
      </c>
      <c r="T34" s="126">
        <f t="shared" si="14"/>
        <v>1712</v>
      </c>
      <c r="U34" s="49">
        <f t="shared" si="15"/>
        <v>0.62041467304625197</v>
      </c>
      <c r="V34" s="43">
        <f t="shared" si="16"/>
        <v>0.68165887850467288</v>
      </c>
      <c r="W34" s="38">
        <v>1974</v>
      </c>
      <c r="X34" s="125">
        <v>378</v>
      </c>
      <c r="Y34" s="126">
        <v>265</v>
      </c>
      <c r="Z34" s="126">
        <v>222</v>
      </c>
      <c r="AA34" s="126">
        <f t="shared" si="17"/>
        <v>643</v>
      </c>
      <c r="AB34" s="126">
        <f t="shared" si="18"/>
        <v>600</v>
      </c>
      <c r="AC34" s="49">
        <f t="shared" si="19"/>
        <v>0.58786936236391918</v>
      </c>
      <c r="AD34" s="43">
        <f t="shared" si="20"/>
        <v>0.63</v>
      </c>
      <c r="AE34" s="125">
        <v>78</v>
      </c>
      <c r="AF34" s="126">
        <v>124</v>
      </c>
      <c r="AG34" s="126">
        <v>68</v>
      </c>
      <c r="AH34" s="126">
        <f t="shared" si="21"/>
        <v>202</v>
      </c>
      <c r="AI34" s="126">
        <f t="shared" si="22"/>
        <v>146</v>
      </c>
      <c r="AJ34" s="49">
        <f t="shared" si="23"/>
        <v>0.38613861386138615</v>
      </c>
      <c r="AK34" s="43">
        <f t="shared" si="24"/>
        <v>0.53424657534246578</v>
      </c>
      <c r="AL34" s="125">
        <v>528</v>
      </c>
      <c r="AM34" s="126">
        <v>261</v>
      </c>
      <c r="AN34" s="126">
        <v>74</v>
      </c>
      <c r="AO34" s="126">
        <f t="shared" si="25"/>
        <v>789</v>
      </c>
      <c r="AP34" s="126">
        <f t="shared" si="26"/>
        <v>602</v>
      </c>
      <c r="AQ34" s="49">
        <f t="shared" si="27"/>
        <v>0.66920152091254748</v>
      </c>
      <c r="AR34" s="43">
        <f t="shared" si="28"/>
        <v>0.87707641196013286</v>
      </c>
      <c r="AS34" s="62">
        <v>1974</v>
      </c>
      <c r="AT34" s="146">
        <v>647</v>
      </c>
      <c r="AU34" s="147">
        <v>601</v>
      </c>
      <c r="AV34" s="147">
        <v>530</v>
      </c>
      <c r="AW34" s="147">
        <f t="shared" si="45"/>
        <v>1248</v>
      </c>
      <c r="AX34" s="147">
        <f t="shared" si="46"/>
        <v>1177</v>
      </c>
      <c r="AY34" s="49">
        <f t="shared" si="47"/>
        <v>0.51842948717948723</v>
      </c>
      <c r="AZ34" s="43">
        <f t="shared" si="48"/>
        <v>0.54970263381478335</v>
      </c>
      <c r="BA34" s="62">
        <v>1974</v>
      </c>
      <c r="BB34" s="146">
        <v>738</v>
      </c>
      <c r="BC34" s="147">
        <v>687</v>
      </c>
      <c r="BD34" s="147">
        <v>603</v>
      </c>
      <c r="BE34" s="41">
        <f t="shared" si="54"/>
        <v>1425</v>
      </c>
      <c r="BF34" s="41">
        <f t="shared" si="61"/>
        <v>1341</v>
      </c>
      <c r="BG34" s="49">
        <f t="shared" si="55"/>
        <v>0.5178947368421053</v>
      </c>
      <c r="BH34" s="43">
        <f t="shared" si="60"/>
        <v>0.55033557046979864</v>
      </c>
      <c r="BI34" s="62">
        <v>1974</v>
      </c>
      <c r="BJ34" s="54">
        <v>151</v>
      </c>
      <c r="BK34" s="41">
        <v>112</v>
      </c>
      <c r="BL34" s="41">
        <v>89</v>
      </c>
      <c r="BM34" s="41">
        <f t="shared" si="29"/>
        <v>240</v>
      </c>
      <c r="BN34" s="41">
        <f t="shared" si="30"/>
        <v>240</v>
      </c>
      <c r="BO34" s="49">
        <f t="shared" si="31"/>
        <v>0.62916666666666665</v>
      </c>
      <c r="BP34" s="43">
        <f t="shared" si="32"/>
        <v>0.62916666666666665</v>
      </c>
      <c r="BQ34" s="125">
        <v>206</v>
      </c>
      <c r="BR34" s="126">
        <v>350</v>
      </c>
      <c r="BS34" s="126">
        <v>240</v>
      </c>
      <c r="BT34" s="126">
        <f t="shared" si="62"/>
        <v>556</v>
      </c>
      <c r="BU34" s="126">
        <f t="shared" si="63"/>
        <v>446</v>
      </c>
      <c r="BV34" s="49">
        <f t="shared" si="64"/>
        <v>0.37050359712230213</v>
      </c>
      <c r="BW34" s="43">
        <f t="shared" si="65"/>
        <v>0.46188340807174888</v>
      </c>
      <c r="BX34" s="125">
        <v>361</v>
      </c>
      <c r="BY34" s="126">
        <v>526</v>
      </c>
      <c r="BZ34" s="126">
        <v>371</v>
      </c>
      <c r="CA34" s="126">
        <f t="shared" si="66"/>
        <v>887</v>
      </c>
      <c r="CB34" s="126">
        <f t="shared" si="67"/>
        <v>732</v>
      </c>
      <c r="CC34" s="49">
        <f t="shared" si="68"/>
        <v>0.40698985343855693</v>
      </c>
      <c r="CD34" s="43">
        <f t="shared" si="69"/>
        <v>0.49316939890710382</v>
      </c>
      <c r="CE34" s="62">
        <v>1974</v>
      </c>
      <c r="CF34" s="234">
        <v>1314</v>
      </c>
      <c r="CG34" s="235">
        <v>734</v>
      </c>
      <c r="CH34" s="235">
        <v>484</v>
      </c>
      <c r="CI34" s="235">
        <f t="shared" si="70"/>
        <v>2048</v>
      </c>
      <c r="CJ34" s="235">
        <f t="shared" si="71"/>
        <v>1798</v>
      </c>
      <c r="CK34" s="190">
        <f t="shared" si="72"/>
        <v>0.6416015625</v>
      </c>
      <c r="CL34" s="194">
        <f t="shared" si="73"/>
        <v>0.73081201334816459</v>
      </c>
      <c r="CM34" s="202">
        <v>1013</v>
      </c>
      <c r="CN34" s="203">
        <v>234</v>
      </c>
      <c r="CO34" s="203">
        <v>130</v>
      </c>
      <c r="CP34" s="203">
        <f t="shared" si="74"/>
        <v>1247</v>
      </c>
      <c r="CQ34" s="203">
        <f t="shared" si="75"/>
        <v>1143</v>
      </c>
      <c r="CR34" s="190">
        <f t="shared" si="59"/>
        <v>0.81234963913392144</v>
      </c>
      <c r="CS34" s="194">
        <f t="shared" si="76"/>
        <v>0.88626421697287838</v>
      </c>
      <c r="CT34" s="202">
        <v>285</v>
      </c>
      <c r="CU34" s="203">
        <v>56</v>
      </c>
      <c r="CV34" s="203">
        <v>22</v>
      </c>
      <c r="CW34" s="203">
        <f t="shared" si="77"/>
        <v>341</v>
      </c>
      <c r="CX34" s="203">
        <f t="shared" si="78"/>
        <v>307</v>
      </c>
      <c r="CY34" s="190">
        <f t="shared" si="79"/>
        <v>0.83577712609970678</v>
      </c>
      <c r="CZ34" s="194">
        <f t="shared" si="80"/>
        <v>0.92833876221498368</v>
      </c>
      <c r="DA34" s="62">
        <v>1974</v>
      </c>
      <c r="DB34" s="54">
        <f t="shared" si="53"/>
        <v>4484</v>
      </c>
      <c r="DC34" s="41">
        <f t="shared" si="53"/>
        <v>3712</v>
      </c>
      <c r="DD34" s="41">
        <f t="shared" si="53"/>
        <v>2749</v>
      </c>
      <c r="DE34" s="41">
        <f t="shared" si="43"/>
        <v>8196</v>
      </c>
      <c r="DF34" s="41">
        <f t="shared" si="44"/>
        <v>7233</v>
      </c>
      <c r="DG34" s="49">
        <f t="shared" si="37"/>
        <v>0.54709614446071253</v>
      </c>
      <c r="DH34" s="43">
        <f t="shared" si="38"/>
        <v>0.61993640259919813</v>
      </c>
      <c r="DI34" s="54">
        <f>'Table 1'!G40</f>
        <v>7232</v>
      </c>
      <c r="DJ34" s="41">
        <f t="shared" si="39"/>
        <v>7233</v>
      </c>
      <c r="DK34" s="55">
        <f t="shared" si="40"/>
        <v>1.3827433628318584E-4</v>
      </c>
      <c r="DL34" s="49">
        <f>'Table 1'!M40</f>
        <v>0.61960730088495575</v>
      </c>
      <c r="DM34" s="49">
        <f t="shared" si="41"/>
        <v>0.61993640259919813</v>
      </c>
      <c r="DN34" s="43">
        <f t="shared" si="42"/>
        <v>3.2910171424238577E-4</v>
      </c>
    </row>
    <row r="35" spans="1:118" x14ac:dyDescent="0.2">
      <c r="A35" s="38">
        <v>1975</v>
      </c>
      <c r="B35" s="125">
        <v>213</v>
      </c>
      <c r="C35" s="126">
        <v>598</v>
      </c>
      <c r="D35" s="126">
        <v>414</v>
      </c>
      <c r="E35" s="126">
        <f t="shared" si="5"/>
        <v>811</v>
      </c>
      <c r="F35" s="126">
        <f t="shared" si="6"/>
        <v>627</v>
      </c>
      <c r="G35" s="49">
        <f t="shared" si="7"/>
        <v>0.26263871763255242</v>
      </c>
      <c r="H35" s="43">
        <f t="shared" si="8"/>
        <v>0.33971291866028708</v>
      </c>
      <c r="I35" s="125">
        <v>31</v>
      </c>
      <c r="J35" s="126">
        <v>41</v>
      </c>
      <c r="K35" s="126">
        <v>22</v>
      </c>
      <c r="L35" s="126">
        <f t="shared" si="9"/>
        <v>72</v>
      </c>
      <c r="M35" s="126">
        <f t="shared" si="10"/>
        <v>53</v>
      </c>
      <c r="N35" s="49">
        <f t="shared" si="11"/>
        <v>0.43055555555555558</v>
      </c>
      <c r="O35" s="43">
        <f t="shared" si="12"/>
        <v>0.58490566037735847</v>
      </c>
      <c r="P35" s="247">
        <v>1452</v>
      </c>
      <c r="Q35" s="126">
        <v>804</v>
      </c>
      <c r="R35" s="126">
        <v>596</v>
      </c>
      <c r="S35" s="126">
        <f t="shared" si="13"/>
        <v>2256</v>
      </c>
      <c r="T35" s="126">
        <f t="shared" si="14"/>
        <v>2048</v>
      </c>
      <c r="U35" s="49">
        <f t="shared" si="15"/>
        <v>0.6436170212765957</v>
      </c>
      <c r="V35" s="43">
        <f t="shared" si="16"/>
        <v>0.708984375</v>
      </c>
      <c r="W35" s="38">
        <v>1975</v>
      </c>
      <c r="X35" s="125">
        <v>452</v>
      </c>
      <c r="Y35" s="126">
        <v>324</v>
      </c>
      <c r="Z35" s="126">
        <v>271</v>
      </c>
      <c r="AA35" s="126">
        <f t="shared" si="17"/>
        <v>776</v>
      </c>
      <c r="AB35" s="126">
        <f t="shared" si="18"/>
        <v>723</v>
      </c>
      <c r="AC35" s="49">
        <f t="shared" si="19"/>
        <v>0.58247422680412375</v>
      </c>
      <c r="AD35" s="43">
        <f t="shared" si="20"/>
        <v>0.62517289073305671</v>
      </c>
      <c r="AE35" s="125">
        <v>88</v>
      </c>
      <c r="AF35" s="126">
        <v>130</v>
      </c>
      <c r="AG35" s="126">
        <v>64</v>
      </c>
      <c r="AH35" s="126">
        <f t="shared" si="21"/>
        <v>218</v>
      </c>
      <c r="AI35" s="126">
        <f t="shared" si="22"/>
        <v>152</v>
      </c>
      <c r="AJ35" s="49">
        <f t="shared" si="23"/>
        <v>0.40366972477064222</v>
      </c>
      <c r="AK35" s="43">
        <f t="shared" si="24"/>
        <v>0.57894736842105265</v>
      </c>
      <c r="AL35" s="125">
        <v>651</v>
      </c>
      <c r="AM35" s="126">
        <v>305</v>
      </c>
      <c r="AN35" s="126">
        <v>70</v>
      </c>
      <c r="AO35" s="126">
        <f t="shared" si="25"/>
        <v>956</v>
      </c>
      <c r="AP35" s="126">
        <f t="shared" si="26"/>
        <v>721</v>
      </c>
      <c r="AQ35" s="49">
        <f t="shared" si="27"/>
        <v>0.68096234309623427</v>
      </c>
      <c r="AR35" s="43">
        <f t="shared" si="28"/>
        <v>0.90291262135922334</v>
      </c>
      <c r="AS35" s="62">
        <v>1975</v>
      </c>
      <c r="AT35" s="146">
        <v>765</v>
      </c>
      <c r="AU35" s="147">
        <v>541</v>
      </c>
      <c r="AV35" s="147">
        <v>445</v>
      </c>
      <c r="AW35" s="147">
        <f t="shared" si="45"/>
        <v>1306</v>
      </c>
      <c r="AX35" s="147">
        <f t="shared" si="46"/>
        <v>1210</v>
      </c>
      <c r="AY35" s="49">
        <f t="shared" si="47"/>
        <v>0.58575803981623276</v>
      </c>
      <c r="AZ35" s="43">
        <f t="shared" si="48"/>
        <v>0.63223140495867769</v>
      </c>
      <c r="BA35" s="62">
        <v>1975</v>
      </c>
      <c r="BB35" s="146">
        <v>873</v>
      </c>
      <c r="BC35" s="147">
        <v>611</v>
      </c>
      <c r="BD35" s="147">
        <v>497</v>
      </c>
      <c r="BE35" s="41">
        <f t="shared" si="54"/>
        <v>1484</v>
      </c>
      <c r="BF35" s="41">
        <f t="shared" si="61"/>
        <v>1370</v>
      </c>
      <c r="BG35" s="49">
        <f t="shared" si="55"/>
        <v>0.58827493261455521</v>
      </c>
      <c r="BH35" s="43">
        <f t="shared" si="60"/>
        <v>0.63722627737226278</v>
      </c>
      <c r="BI35" s="62">
        <v>1975</v>
      </c>
      <c r="BJ35" s="54">
        <v>180</v>
      </c>
      <c r="BK35" s="41">
        <v>121</v>
      </c>
      <c r="BL35" s="41">
        <v>90</v>
      </c>
      <c r="BM35" s="41">
        <f t="shared" si="29"/>
        <v>270</v>
      </c>
      <c r="BN35" s="41">
        <f t="shared" si="30"/>
        <v>270</v>
      </c>
      <c r="BO35" s="49">
        <f t="shared" si="31"/>
        <v>0.66666666666666663</v>
      </c>
      <c r="BP35" s="43">
        <f t="shared" si="32"/>
        <v>0.66666666666666663</v>
      </c>
      <c r="BQ35" s="125">
        <v>245</v>
      </c>
      <c r="BR35" s="126">
        <v>398</v>
      </c>
      <c r="BS35" s="126">
        <v>260</v>
      </c>
      <c r="BT35" s="126">
        <f t="shared" si="62"/>
        <v>643</v>
      </c>
      <c r="BU35" s="126">
        <f t="shared" si="63"/>
        <v>505</v>
      </c>
      <c r="BV35" s="49">
        <f t="shared" si="64"/>
        <v>0.38102643856920682</v>
      </c>
      <c r="BW35" s="43">
        <f t="shared" si="65"/>
        <v>0.48514851485148514</v>
      </c>
      <c r="BX35" s="125">
        <v>431</v>
      </c>
      <c r="BY35" s="126">
        <v>585</v>
      </c>
      <c r="BZ35" s="126">
        <v>392</v>
      </c>
      <c r="CA35" s="126">
        <f t="shared" si="66"/>
        <v>1016</v>
      </c>
      <c r="CB35" s="126">
        <f t="shared" si="67"/>
        <v>823</v>
      </c>
      <c r="CC35" s="49">
        <f t="shared" si="68"/>
        <v>0.42421259842519687</v>
      </c>
      <c r="CD35" s="43">
        <f t="shared" si="69"/>
        <v>0.5236938031591738</v>
      </c>
      <c r="CE35" s="62">
        <v>1975</v>
      </c>
      <c r="CF35" s="234">
        <v>1566</v>
      </c>
      <c r="CG35" s="235">
        <v>795</v>
      </c>
      <c r="CH35" s="235">
        <v>486</v>
      </c>
      <c r="CI35" s="235">
        <f t="shared" si="70"/>
        <v>2361</v>
      </c>
      <c r="CJ35" s="235">
        <f t="shared" si="71"/>
        <v>2052</v>
      </c>
      <c r="CK35" s="190">
        <f t="shared" si="72"/>
        <v>0.6632782719186785</v>
      </c>
      <c r="CL35" s="194">
        <f t="shared" si="73"/>
        <v>0.76315789473684215</v>
      </c>
      <c r="CM35" s="202">
        <v>1207</v>
      </c>
      <c r="CN35" s="203">
        <v>261</v>
      </c>
      <c r="CO35" s="203">
        <v>135</v>
      </c>
      <c r="CP35" s="203">
        <f t="shared" si="74"/>
        <v>1468</v>
      </c>
      <c r="CQ35" s="203">
        <f t="shared" si="75"/>
        <v>1342</v>
      </c>
      <c r="CR35" s="190">
        <f t="shared" si="59"/>
        <v>0.82220708446866486</v>
      </c>
      <c r="CS35" s="194">
        <f t="shared" si="76"/>
        <v>0.89940387481371087</v>
      </c>
      <c r="CT35" s="202">
        <v>339</v>
      </c>
      <c r="CU35" s="203">
        <v>59</v>
      </c>
      <c r="CV35" s="203">
        <v>20</v>
      </c>
      <c r="CW35" s="203">
        <f t="shared" si="77"/>
        <v>398</v>
      </c>
      <c r="CX35" s="203">
        <f t="shared" si="78"/>
        <v>359</v>
      </c>
      <c r="CY35" s="190">
        <f t="shared" si="79"/>
        <v>0.85175879396984921</v>
      </c>
      <c r="CZ35" s="194">
        <f t="shared" si="80"/>
        <v>0.94428969359331472</v>
      </c>
      <c r="DA35" s="62">
        <v>1975</v>
      </c>
      <c r="DB35" s="54">
        <f t="shared" si="53"/>
        <v>5398</v>
      </c>
      <c r="DC35" s="41">
        <f t="shared" si="53"/>
        <v>3659</v>
      </c>
      <c r="DD35" s="41">
        <f t="shared" si="53"/>
        <v>2461</v>
      </c>
      <c r="DE35" s="41">
        <f t="shared" si="43"/>
        <v>9057</v>
      </c>
      <c r="DF35" s="41">
        <f t="shared" si="44"/>
        <v>7859</v>
      </c>
      <c r="DG35" s="49">
        <f t="shared" si="37"/>
        <v>0.59600309153141218</v>
      </c>
      <c r="DH35" s="43">
        <f t="shared" si="38"/>
        <v>0.68685583407558215</v>
      </c>
      <c r="DI35" s="54">
        <f>'Table 1'!G41</f>
        <v>7854</v>
      </c>
      <c r="DJ35" s="41">
        <f t="shared" si="39"/>
        <v>7859</v>
      </c>
      <c r="DK35" s="55">
        <f t="shared" si="40"/>
        <v>6.3661828367710723E-4</v>
      </c>
      <c r="DL35" s="49">
        <f>'Table 1'!M41</f>
        <v>0.68716577540106949</v>
      </c>
      <c r="DM35" s="49">
        <f t="shared" si="41"/>
        <v>0.68685583407558215</v>
      </c>
      <c r="DN35" s="43">
        <f t="shared" si="42"/>
        <v>-3.0994132548733955E-4</v>
      </c>
    </row>
    <row r="36" spans="1:118" x14ac:dyDescent="0.2">
      <c r="A36" s="38">
        <v>1976</v>
      </c>
      <c r="B36" s="125">
        <v>248</v>
      </c>
      <c r="C36" s="126">
        <v>914</v>
      </c>
      <c r="D36" s="126">
        <v>681</v>
      </c>
      <c r="E36" s="126">
        <f t="shared" si="5"/>
        <v>1162</v>
      </c>
      <c r="F36" s="126">
        <f t="shared" si="6"/>
        <v>929</v>
      </c>
      <c r="G36" s="49">
        <f t="shared" si="7"/>
        <v>0.21342512908777969</v>
      </c>
      <c r="H36" s="43">
        <f t="shared" si="8"/>
        <v>0.26695371367061355</v>
      </c>
      <c r="I36" s="125">
        <v>40</v>
      </c>
      <c r="J36" s="126">
        <v>54</v>
      </c>
      <c r="K36" s="126">
        <v>29</v>
      </c>
      <c r="L36" s="126">
        <f t="shared" si="9"/>
        <v>94</v>
      </c>
      <c r="M36" s="126">
        <f t="shared" si="10"/>
        <v>69</v>
      </c>
      <c r="N36" s="49">
        <f t="shared" si="11"/>
        <v>0.42553191489361702</v>
      </c>
      <c r="O36" s="43">
        <f t="shared" si="12"/>
        <v>0.57971014492753625</v>
      </c>
      <c r="P36" s="247">
        <v>1647</v>
      </c>
      <c r="Q36" s="126">
        <v>557</v>
      </c>
      <c r="R36" s="126">
        <v>259</v>
      </c>
      <c r="S36" s="126">
        <f t="shared" si="13"/>
        <v>2204</v>
      </c>
      <c r="T36" s="126">
        <f t="shared" si="14"/>
        <v>1906</v>
      </c>
      <c r="U36" s="49">
        <f t="shared" si="15"/>
        <v>0.74727767695099823</v>
      </c>
      <c r="V36" s="43">
        <f t="shared" si="16"/>
        <v>0.86411332633788041</v>
      </c>
      <c r="W36" s="38">
        <v>1976</v>
      </c>
      <c r="X36" s="125">
        <v>523</v>
      </c>
      <c r="Y36" s="126">
        <v>402</v>
      </c>
      <c r="Z36" s="126">
        <v>329</v>
      </c>
      <c r="AA36" s="126">
        <f t="shared" si="17"/>
        <v>925</v>
      </c>
      <c r="AB36" s="126">
        <f t="shared" si="18"/>
        <v>852</v>
      </c>
      <c r="AC36" s="49">
        <f t="shared" si="19"/>
        <v>0.5654054054054054</v>
      </c>
      <c r="AD36" s="43">
        <f t="shared" si="20"/>
        <v>0.613849765258216</v>
      </c>
      <c r="AE36" s="125">
        <v>106</v>
      </c>
      <c r="AF36" s="126">
        <v>147</v>
      </c>
      <c r="AG36" s="126">
        <v>60</v>
      </c>
      <c r="AH36" s="126">
        <f t="shared" si="21"/>
        <v>253</v>
      </c>
      <c r="AI36" s="126">
        <f t="shared" si="22"/>
        <v>166</v>
      </c>
      <c r="AJ36" s="49">
        <f t="shared" si="23"/>
        <v>0.4189723320158103</v>
      </c>
      <c r="AK36" s="43">
        <f t="shared" si="24"/>
        <v>0.63855421686746983</v>
      </c>
      <c r="AL36" s="125">
        <v>745</v>
      </c>
      <c r="AM36" s="126">
        <v>346</v>
      </c>
      <c r="AN36" s="126">
        <v>-9</v>
      </c>
      <c r="AO36" s="126">
        <f t="shared" si="25"/>
        <v>1091</v>
      </c>
      <c r="AP36" s="126">
        <f t="shared" si="26"/>
        <v>736</v>
      </c>
      <c r="AQ36" s="49">
        <f t="shared" si="27"/>
        <v>0.68285976168652607</v>
      </c>
      <c r="AR36" s="43">
        <f t="shared" si="28"/>
        <v>1.0122282608695652</v>
      </c>
      <c r="AS36" s="62">
        <v>1976</v>
      </c>
      <c r="AT36" s="146">
        <v>848</v>
      </c>
      <c r="AU36" s="147">
        <v>476</v>
      </c>
      <c r="AV36" s="147">
        <v>338</v>
      </c>
      <c r="AW36" s="147">
        <f t="shared" si="45"/>
        <v>1324</v>
      </c>
      <c r="AX36" s="147">
        <f t="shared" si="46"/>
        <v>1186</v>
      </c>
      <c r="AY36" s="49">
        <f t="shared" si="47"/>
        <v>0.6404833836858006</v>
      </c>
      <c r="AZ36" s="43">
        <f t="shared" si="48"/>
        <v>0.71500843170320405</v>
      </c>
      <c r="BA36" s="62">
        <v>1976</v>
      </c>
      <c r="BB36" s="146">
        <v>969</v>
      </c>
      <c r="BC36" s="147">
        <v>550</v>
      </c>
      <c r="BD36" s="147">
        <v>386</v>
      </c>
      <c r="BE36" s="41">
        <f t="shared" si="54"/>
        <v>1519</v>
      </c>
      <c r="BF36" s="41">
        <f t="shared" si="61"/>
        <v>1355</v>
      </c>
      <c r="BG36" s="49">
        <f t="shared" si="55"/>
        <v>0.63791968400263332</v>
      </c>
      <c r="BH36" s="43">
        <f t="shared" si="60"/>
        <v>0.71512915129151289</v>
      </c>
      <c r="BI36" s="62">
        <v>1976</v>
      </c>
      <c r="BJ36" s="54">
        <v>224</v>
      </c>
      <c r="BK36" s="41">
        <v>98</v>
      </c>
      <c r="BL36" s="41">
        <v>52</v>
      </c>
      <c r="BM36" s="41">
        <f t="shared" si="29"/>
        <v>276</v>
      </c>
      <c r="BN36" s="41">
        <f t="shared" si="30"/>
        <v>276</v>
      </c>
      <c r="BO36" s="49">
        <f t="shared" si="31"/>
        <v>0.81159420289855078</v>
      </c>
      <c r="BP36" s="43">
        <f t="shared" si="32"/>
        <v>0.81159420289855078</v>
      </c>
      <c r="BQ36" s="125">
        <v>296</v>
      </c>
      <c r="BR36" s="126">
        <v>426</v>
      </c>
      <c r="BS36" s="126">
        <v>229</v>
      </c>
      <c r="BT36" s="126">
        <f t="shared" si="62"/>
        <v>722</v>
      </c>
      <c r="BU36" s="126">
        <f t="shared" si="63"/>
        <v>525</v>
      </c>
      <c r="BV36" s="49">
        <f t="shared" si="64"/>
        <v>0.4099722991689751</v>
      </c>
      <c r="BW36" s="43">
        <f t="shared" si="65"/>
        <v>0.56380952380952376</v>
      </c>
      <c r="BX36" s="125">
        <v>522</v>
      </c>
      <c r="BY36" s="126">
        <v>644</v>
      </c>
      <c r="BZ36" s="126">
        <v>373</v>
      </c>
      <c r="CA36" s="126">
        <f t="shared" si="66"/>
        <v>1166</v>
      </c>
      <c r="CB36" s="126">
        <f t="shared" si="67"/>
        <v>895</v>
      </c>
      <c r="CC36" s="49">
        <f t="shared" si="68"/>
        <v>0.44768439108061747</v>
      </c>
      <c r="CD36" s="43">
        <f t="shared" si="69"/>
        <v>0.5832402234636872</v>
      </c>
      <c r="CE36" s="62">
        <v>1976</v>
      </c>
      <c r="CF36" s="234">
        <v>1851</v>
      </c>
      <c r="CG36" s="235">
        <v>943</v>
      </c>
      <c r="CH36" s="235">
        <v>521</v>
      </c>
      <c r="CI36" s="235">
        <f t="shared" si="70"/>
        <v>2794</v>
      </c>
      <c r="CJ36" s="235">
        <f t="shared" si="71"/>
        <v>2372</v>
      </c>
      <c r="CK36" s="190">
        <f t="shared" si="72"/>
        <v>0.66249105225483174</v>
      </c>
      <c r="CL36" s="194">
        <f t="shared" si="73"/>
        <v>0.78035413153457001</v>
      </c>
      <c r="CM36" s="202">
        <v>1432</v>
      </c>
      <c r="CN36" s="203">
        <v>323</v>
      </c>
      <c r="CO36" s="203">
        <v>152</v>
      </c>
      <c r="CP36" s="203">
        <f t="shared" si="74"/>
        <v>1755</v>
      </c>
      <c r="CQ36" s="203">
        <f t="shared" si="75"/>
        <v>1584</v>
      </c>
      <c r="CR36" s="190">
        <f t="shared" si="59"/>
        <v>0.81595441595441598</v>
      </c>
      <c r="CS36" s="194">
        <f t="shared" si="76"/>
        <v>0.90404040404040409</v>
      </c>
      <c r="CT36" s="202">
        <v>411</v>
      </c>
      <c r="CU36" s="203">
        <v>74</v>
      </c>
      <c r="CV36" s="203">
        <v>19</v>
      </c>
      <c r="CW36" s="203">
        <f t="shared" si="77"/>
        <v>485</v>
      </c>
      <c r="CX36" s="203">
        <f t="shared" si="78"/>
        <v>430</v>
      </c>
      <c r="CY36" s="190">
        <f t="shared" si="79"/>
        <v>0.84742268041237112</v>
      </c>
      <c r="CZ36" s="194">
        <f t="shared" si="80"/>
        <v>0.95581395348837206</v>
      </c>
      <c r="DA36" s="62">
        <v>1976</v>
      </c>
      <c r="DB36" s="54">
        <f t="shared" si="53"/>
        <v>6232</v>
      </c>
      <c r="DC36" s="41">
        <f t="shared" si="53"/>
        <v>3937</v>
      </c>
      <c r="DD36" s="41">
        <f t="shared" si="53"/>
        <v>2260</v>
      </c>
      <c r="DE36" s="41">
        <f t="shared" si="43"/>
        <v>10169</v>
      </c>
      <c r="DF36" s="41">
        <f t="shared" si="44"/>
        <v>8492</v>
      </c>
      <c r="DG36" s="49">
        <f t="shared" si="37"/>
        <v>0.61284295407611367</v>
      </c>
      <c r="DH36" s="43">
        <f t="shared" si="38"/>
        <v>0.73386716910032967</v>
      </c>
      <c r="DI36" s="54">
        <f>'Table 1'!G42</f>
        <v>8493</v>
      </c>
      <c r="DJ36" s="41">
        <f t="shared" si="39"/>
        <v>8492</v>
      </c>
      <c r="DK36" s="55">
        <f t="shared" si="40"/>
        <v>-1.177440244907571E-4</v>
      </c>
      <c r="DL36" s="49">
        <f>'Table 1'!M42</f>
        <v>0.73354527257741675</v>
      </c>
      <c r="DM36" s="49">
        <f t="shared" si="41"/>
        <v>0.73386716910032967</v>
      </c>
      <c r="DN36" s="43">
        <f t="shared" si="42"/>
        <v>3.2189652291292337E-4</v>
      </c>
    </row>
    <row r="37" spans="1:118" x14ac:dyDescent="0.2">
      <c r="A37" s="38">
        <v>1977</v>
      </c>
      <c r="B37" s="125">
        <v>282</v>
      </c>
      <c r="C37" s="126">
        <v>1214</v>
      </c>
      <c r="D37" s="126">
        <v>940</v>
      </c>
      <c r="E37" s="126">
        <f t="shared" si="5"/>
        <v>1496</v>
      </c>
      <c r="F37" s="126">
        <f t="shared" si="6"/>
        <v>1222</v>
      </c>
      <c r="G37" s="49">
        <f t="shared" si="7"/>
        <v>0.18850267379679145</v>
      </c>
      <c r="H37" s="43">
        <f t="shared" si="8"/>
        <v>0.23076923076923078</v>
      </c>
      <c r="I37" s="125">
        <v>49</v>
      </c>
      <c r="J37" s="126">
        <v>113</v>
      </c>
      <c r="K37" s="126">
        <v>77</v>
      </c>
      <c r="L37" s="126">
        <f t="shared" si="9"/>
        <v>162</v>
      </c>
      <c r="M37" s="126">
        <f t="shared" si="10"/>
        <v>126</v>
      </c>
      <c r="N37" s="49">
        <f t="shared" si="11"/>
        <v>0.30246913580246915</v>
      </c>
      <c r="O37" s="43">
        <f t="shared" si="12"/>
        <v>0.3888888888888889</v>
      </c>
      <c r="P37" s="247">
        <v>1880</v>
      </c>
      <c r="Q37" s="126">
        <v>1023</v>
      </c>
      <c r="R37" s="126">
        <v>657</v>
      </c>
      <c r="S37" s="126">
        <f t="shared" si="13"/>
        <v>2903</v>
      </c>
      <c r="T37" s="126">
        <f t="shared" si="14"/>
        <v>2537</v>
      </c>
      <c r="U37" s="49">
        <f t="shared" si="15"/>
        <v>0.64760592490527036</v>
      </c>
      <c r="V37" s="43">
        <f t="shared" si="16"/>
        <v>0.74103271580607011</v>
      </c>
      <c r="W37" s="38">
        <v>1977</v>
      </c>
      <c r="X37" s="125">
        <v>569</v>
      </c>
      <c r="Y37" s="126">
        <v>421</v>
      </c>
      <c r="Z37" s="126">
        <v>337</v>
      </c>
      <c r="AA37" s="126">
        <f t="shared" si="17"/>
        <v>990</v>
      </c>
      <c r="AB37" s="126">
        <f t="shared" si="18"/>
        <v>906</v>
      </c>
      <c r="AC37" s="49">
        <f t="shared" si="19"/>
        <v>0.57474747474747478</v>
      </c>
      <c r="AD37" s="43">
        <f t="shared" si="20"/>
        <v>0.62803532008830021</v>
      </c>
      <c r="AE37" s="125">
        <v>115</v>
      </c>
      <c r="AF37" s="126">
        <v>217</v>
      </c>
      <c r="AG37" s="126">
        <v>108</v>
      </c>
      <c r="AH37" s="126">
        <f t="shared" si="21"/>
        <v>332</v>
      </c>
      <c r="AI37" s="126">
        <f t="shared" si="22"/>
        <v>223</v>
      </c>
      <c r="AJ37" s="49">
        <f t="shared" si="23"/>
        <v>0.34638554216867468</v>
      </c>
      <c r="AK37" s="43">
        <f t="shared" si="24"/>
        <v>0.51569506726457404</v>
      </c>
      <c r="AL37" s="125">
        <v>824</v>
      </c>
      <c r="AM37" s="126">
        <v>474</v>
      </c>
      <c r="AN37" s="126">
        <v>61</v>
      </c>
      <c r="AO37" s="126">
        <f t="shared" si="25"/>
        <v>1298</v>
      </c>
      <c r="AP37" s="126">
        <f t="shared" si="26"/>
        <v>885</v>
      </c>
      <c r="AQ37" s="49">
        <f t="shared" si="27"/>
        <v>0.63482280431432969</v>
      </c>
      <c r="AR37" s="43">
        <f t="shared" si="28"/>
        <v>0.93107344632768363</v>
      </c>
      <c r="AS37" s="62">
        <v>1977</v>
      </c>
      <c r="AT37" s="146">
        <v>959</v>
      </c>
      <c r="AU37" s="147">
        <v>582</v>
      </c>
      <c r="AV37" s="147">
        <v>415</v>
      </c>
      <c r="AW37" s="147">
        <f t="shared" si="45"/>
        <v>1541</v>
      </c>
      <c r="AX37" s="147">
        <f t="shared" si="46"/>
        <v>1374</v>
      </c>
      <c r="AY37" s="49">
        <f t="shared" si="47"/>
        <v>0.62232316677482158</v>
      </c>
      <c r="AZ37" s="43">
        <f t="shared" si="48"/>
        <v>0.69796215429403208</v>
      </c>
      <c r="BA37" s="62">
        <v>1977</v>
      </c>
      <c r="BB37" s="146">
        <v>1098</v>
      </c>
      <c r="BC37" s="147">
        <v>670</v>
      </c>
      <c r="BD37" s="147">
        <v>470</v>
      </c>
      <c r="BE37" s="41">
        <f t="shared" si="54"/>
        <v>1768</v>
      </c>
      <c r="BF37" s="41">
        <f t="shared" si="61"/>
        <v>1568</v>
      </c>
      <c r="BG37" s="49">
        <f t="shared" si="55"/>
        <v>0.62104072398190047</v>
      </c>
      <c r="BH37" s="43">
        <f t="shared" si="60"/>
        <v>0.70025510204081631</v>
      </c>
      <c r="BI37" s="62">
        <v>1977</v>
      </c>
      <c r="BJ37" s="54">
        <v>259</v>
      </c>
      <c r="BK37" s="41">
        <v>146</v>
      </c>
      <c r="BL37" s="41">
        <v>88</v>
      </c>
      <c r="BM37" s="41">
        <f t="shared" si="29"/>
        <v>347</v>
      </c>
      <c r="BN37" s="41">
        <f t="shared" si="30"/>
        <v>347</v>
      </c>
      <c r="BO37" s="49">
        <f t="shared" si="31"/>
        <v>0.74639769452449567</v>
      </c>
      <c r="BP37" s="43">
        <f t="shared" si="32"/>
        <v>0.74639769452449567</v>
      </c>
      <c r="BQ37" s="125">
        <v>338</v>
      </c>
      <c r="BR37" s="126">
        <v>513</v>
      </c>
      <c r="BS37" s="126">
        <v>270</v>
      </c>
      <c r="BT37" s="126">
        <f t="shared" si="62"/>
        <v>851</v>
      </c>
      <c r="BU37" s="126">
        <f t="shared" si="63"/>
        <v>608</v>
      </c>
      <c r="BV37" s="49">
        <f t="shared" si="64"/>
        <v>0.39717978848413632</v>
      </c>
      <c r="BW37" s="43">
        <f t="shared" si="65"/>
        <v>0.55592105263157898</v>
      </c>
      <c r="BX37" s="125">
        <v>599</v>
      </c>
      <c r="BY37" s="126">
        <v>775</v>
      </c>
      <c r="BZ37" s="126">
        <v>438</v>
      </c>
      <c r="CA37" s="126">
        <f t="shared" si="66"/>
        <v>1374</v>
      </c>
      <c r="CB37" s="126">
        <f t="shared" si="67"/>
        <v>1037</v>
      </c>
      <c r="CC37" s="49">
        <f t="shared" si="68"/>
        <v>0.43595342066957787</v>
      </c>
      <c r="CD37" s="43">
        <f t="shared" si="69"/>
        <v>0.57762777242044361</v>
      </c>
      <c r="CE37" s="62">
        <v>1977</v>
      </c>
      <c r="CF37" s="234">
        <v>2077</v>
      </c>
      <c r="CG37" s="235">
        <v>1091</v>
      </c>
      <c r="CH37" s="235">
        <v>576</v>
      </c>
      <c r="CI37" s="235">
        <f t="shared" si="70"/>
        <v>3168</v>
      </c>
      <c r="CJ37" s="235">
        <f t="shared" si="71"/>
        <v>2653</v>
      </c>
      <c r="CK37" s="190">
        <f t="shared" si="72"/>
        <v>0.65561868686868685</v>
      </c>
      <c r="CL37" s="194">
        <f t="shared" si="73"/>
        <v>0.78288729739917073</v>
      </c>
      <c r="CM37" s="202">
        <v>1598</v>
      </c>
      <c r="CN37" s="203">
        <v>374</v>
      </c>
      <c r="CO37" s="203">
        <v>166</v>
      </c>
      <c r="CP37" s="203">
        <f t="shared" si="74"/>
        <v>1972</v>
      </c>
      <c r="CQ37" s="203">
        <f t="shared" si="75"/>
        <v>1764</v>
      </c>
      <c r="CR37" s="190">
        <f t="shared" si="59"/>
        <v>0.81034482758620685</v>
      </c>
      <c r="CS37" s="194">
        <f t="shared" si="76"/>
        <v>0.90589569160997729</v>
      </c>
      <c r="CT37" s="202">
        <v>445</v>
      </c>
      <c r="CU37" s="203">
        <v>88</v>
      </c>
      <c r="CV37" s="203">
        <v>27</v>
      </c>
      <c r="CW37" s="203">
        <f t="shared" si="77"/>
        <v>533</v>
      </c>
      <c r="CX37" s="203">
        <f t="shared" si="78"/>
        <v>472</v>
      </c>
      <c r="CY37" s="190">
        <f t="shared" si="79"/>
        <v>0.83489681050656661</v>
      </c>
      <c r="CZ37" s="194">
        <f t="shared" si="80"/>
        <v>0.94279661016949157</v>
      </c>
      <c r="DA37" s="62">
        <v>1977</v>
      </c>
      <c r="DB37" s="54">
        <f t="shared" si="53"/>
        <v>7014</v>
      </c>
      <c r="DC37" s="41">
        <f t="shared" si="53"/>
        <v>5281</v>
      </c>
      <c r="DD37" s="41">
        <f t="shared" si="53"/>
        <v>3254</v>
      </c>
      <c r="DE37" s="41">
        <f t="shared" si="43"/>
        <v>12295</v>
      </c>
      <c r="DF37" s="41">
        <f t="shared" si="44"/>
        <v>10268</v>
      </c>
      <c r="DG37" s="49">
        <f t="shared" si="37"/>
        <v>0.57047580317202118</v>
      </c>
      <c r="DH37" s="43">
        <f t="shared" si="38"/>
        <v>0.68309310479158547</v>
      </c>
      <c r="DI37" s="54">
        <f>'Table 1'!G43</f>
        <v>10273</v>
      </c>
      <c r="DJ37" s="41">
        <f t="shared" si="39"/>
        <v>10268</v>
      </c>
      <c r="DK37" s="55">
        <f t="shared" si="40"/>
        <v>-4.8671274213958919E-4</v>
      </c>
      <c r="DL37" s="49">
        <f>'Table 1'!M43</f>
        <v>0.68285797722184371</v>
      </c>
      <c r="DM37" s="49">
        <f t="shared" si="41"/>
        <v>0.68309310479158547</v>
      </c>
      <c r="DN37" s="43">
        <f t="shared" si="42"/>
        <v>2.3512756974175542E-4</v>
      </c>
    </row>
    <row r="38" spans="1:118" x14ac:dyDescent="0.2">
      <c r="A38" s="38">
        <v>1978</v>
      </c>
      <c r="B38" s="125">
        <v>313</v>
      </c>
      <c r="C38" s="126">
        <v>1139</v>
      </c>
      <c r="D38" s="126">
        <v>815</v>
      </c>
      <c r="E38" s="126">
        <f t="shared" si="5"/>
        <v>1452</v>
      </c>
      <c r="F38" s="126">
        <f t="shared" si="6"/>
        <v>1128</v>
      </c>
      <c r="G38" s="49">
        <f t="shared" si="7"/>
        <v>0.21556473829201103</v>
      </c>
      <c r="H38" s="43">
        <f t="shared" si="8"/>
        <v>0.2774822695035461</v>
      </c>
      <c r="I38" s="125">
        <v>58</v>
      </c>
      <c r="J38" s="126">
        <v>147</v>
      </c>
      <c r="K38" s="126">
        <v>96</v>
      </c>
      <c r="L38" s="126">
        <f t="shared" si="9"/>
        <v>205</v>
      </c>
      <c r="M38" s="126">
        <f t="shared" si="10"/>
        <v>154</v>
      </c>
      <c r="N38" s="49">
        <f t="shared" si="11"/>
        <v>0.28292682926829266</v>
      </c>
      <c r="O38" s="43">
        <f t="shared" si="12"/>
        <v>0.37662337662337664</v>
      </c>
      <c r="P38" s="247">
        <v>2133</v>
      </c>
      <c r="Q38" s="126">
        <v>1157</v>
      </c>
      <c r="R38" s="126">
        <v>716</v>
      </c>
      <c r="S38" s="126">
        <f t="shared" si="13"/>
        <v>3290</v>
      </c>
      <c r="T38" s="126">
        <f t="shared" si="14"/>
        <v>2849</v>
      </c>
      <c r="U38" s="49">
        <f t="shared" si="15"/>
        <v>0.64832826747720362</v>
      </c>
      <c r="V38" s="43">
        <f t="shared" si="16"/>
        <v>0.74868374868374865</v>
      </c>
      <c r="W38" s="38">
        <v>1978</v>
      </c>
      <c r="X38" s="125">
        <v>629</v>
      </c>
      <c r="Y38" s="126">
        <v>384</v>
      </c>
      <c r="Z38" s="126">
        <v>288</v>
      </c>
      <c r="AA38" s="126">
        <f t="shared" si="17"/>
        <v>1013</v>
      </c>
      <c r="AB38" s="126">
        <f t="shared" si="18"/>
        <v>917</v>
      </c>
      <c r="AC38" s="49">
        <f t="shared" si="19"/>
        <v>0.62092793682132286</v>
      </c>
      <c r="AD38" s="43">
        <f t="shared" si="20"/>
        <v>0.68593238822246461</v>
      </c>
      <c r="AE38" s="125">
        <v>135</v>
      </c>
      <c r="AF38" s="126">
        <v>298</v>
      </c>
      <c r="AG38" s="126">
        <v>167</v>
      </c>
      <c r="AH38" s="126">
        <f t="shared" si="21"/>
        <v>433</v>
      </c>
      <c r="AI38" s="126">
        <f t="shared" si="22"/>
        <v>302</v>
      </c>
      <c r="AJ38" s="49">
        <f t="shared" si="23"/>
        <v>0.31177829099307158</v>
      </c>
      <c r="AK38" s="43">
        <f t="shared" si="24"/>
        <v>0.44701986754966888</v>
      </c>
      <c r="AL38" s="125">
        <v>961</v>
      </c>
      <c r="AM38" s="126">
        <v>538</v>
      </c>
      <c r="AN38" s="126">
        <v>27</v>
      </c>
      <c r="AO38" s="126">
        <f t="shared" si="25"/>
        <v>1499</v>
      </c>
      <c r="AP38" s="126">
        <f t="shared" si="26"/>
        <v>988</v>
      </c>
      <c r="AQ38" s="49">
        <f t="shared" si="27"/>
        <v>0.64109406270847236</v>
      </c>
      <c r="AR38" s="43">
        <f t="shared" si="28"/>
        <v>0.97267206477732793</v>
      </c>
      <c r="AS38" s="62">
        <v>1978</v>
      </c>
      <c r="AT38" s="146">
        <v>1078</v>
      </c>
      <c r="AU38" s="147">
        <v>580</v>
      </c>
      <c r="AV38" s="147">
        <v>386</v>
      </c>
      <c r="AW38" s="147">
        <f t="shared" si="45"/>
        <v>1658</v>
      </c>
      <c r="AX38" s="147">
        <f t="shared" si="46"/>
        <v>1464</v>
      </c>
      <c r="AY38" s="49">
        <f t="shared" si="47"/>
        <v>0.65018094089264178</v>
      </c>
      <c r="AZ38" s="43">
        <f t="shared" si="48"/>
        <v>0.73633879781420764</v>
      </c>
      <c r="BA38" s="62">
        <v>1978</v>
      </c>
      <c r="BB38" s="146">
        <v>1251</v>
      </c>
      <c r="BC38" s="147">
        <v>705</v>
      </c>
      <c r="BD38" s="147">
        <v>472</v>
      </c>
      <c r="BE38" s="41">
        <f t="shared" si="54"/>
        <v>1956</v>
      </c>
      <c r="BF38" s="41">
        <f t="shared" si="61"/>
        <v>1723</v>
      </c>
      <c r="BG38" s="49">
        <f t="shared" si="55"/>
        <v>0.63957055214723924</v>
      </c>
      <c r="BH38" s="43">
        <f t="shared" si="60"/>
        <v>0.72605919907138716</v>
      </c>
      <c r="BI38" s="62">
        <v>1978</v>
      </c>
      <c r="BJ38" s="54">
        <v>298</v>
      </c>
      <c r="BK38" s="41">
        <v>199</v>
      </c>
      <c r="BL38" s="41">
        <v>129</v>
      </c>
      <c r="BM38" s="41">
        <f t="shared" si="29"/>
        <v>427</v>
      </c>
      <c r="BN38" s="41">
        <f t="shared" si="30"/>
        <v>427</v>
      </c>
      <c r="BO38" s="49">
        <f t="shared" si="31"/>
        <v>0.69789227166276346</v>
      </c>
      <c r="BP38" s="43">
        <f t="shared" si="32"/>
        <v>0.69789227166276346</v>
      </c>
      <c r="BQ38" s="125">
        <v>381</v>
      </c>
      <c r="BR38" s="126">
        <v>602</v>
      </c>
      <c r="BS38" s="126">
        <v>309</v>
      </c>
      <c r="BT38" s="126">
        <f t="shared" si="62"/>
        <v>983</v>
      </c>
      <c r="BU38" s="126">
        <f t="shared" si="63"/>
        <v>690</v>
      </c>
      <c r="BV38" s="49">
        <f t="shared" si="64"/>
        <v>0.38758901322482198</v>
      </c>
      <c r="BW38" s="43">
        <f t="shared" si="65"/>
        <v>0.55217391304347829</v>
      </c>
      <c r="BX38" s="125">
        <v>687</v>
      </c>
      <c r="BY38" s="126">
        <v>887</v>
      </c>
      <c r="BZ38" s="126">
        <v>481</v>
      </c>
      <c r="CA38" s="126">
        <f t="shared" si="66"/>
        <v>1574</v>
      </c>
      <c r="CB38" s="126">
        <f t="shared" si="67"/>
        <v>1168</v>
      </c>
      <c r="CC38" s="49">
        <f t="shared" si="68"/>
        <v>0.43646759847522237</v>
      </c>
      <c r="CD38" s="43">
        <f t="shared" si="69"/>
        <v>0.58818493150684936</v>
      </c>
      <c r="CE38" s="62">
        <v>1978</v>
      </c>
      <c r="CF38" s="234">
        <v>2446</v>
      </c>
      <c r="CG38" s="235">
        <v>1229</v>
      </c>
      <c r="CH38" s="235">
        <v>618</v>
      </c>
      <c r="CI38" s="235">
        <f t="shared" si="70"/>
        <v>3675</v>
      </c>
      <c r="CJ38" s="235">
        <f t="shared" si="71"/>
        <v>3064</v>
      </c>
      <c r="CK38" s="190">
        <f t="shared" si="72"/>
        <v>0.66557823129251703</v>
      </c>
      <c r="CL38" s="194">
        <f t="shared" si="73"/>
        <v>0.79830287206266315</v>
      </c>
      <c r="CM38" s="202">
        <v>1884</v>
      </c>
      <c r="CN38" s="203">
        <v>416</v>
      </c>
      <c r="CO38" s="203">
        <v>168</v>
      </c>
      <c r="CP38" s="203">
        <f t="shared" si="74"/>
        <v>2300</v>
      </c>
      <c r="CQ38" s="203">
        <f t="shared" si="75"/>
        <v>2052</v>
      </c>
      <c r="CR38" s="190">
        <f t="shared" si="59"/>
        <v>0.81913043478260872</v>
      </c>
      <c r="CS38" s="194">
        <f t="shared" si="76"/>
        <v>0.91812865497076024</v>
      </c>
      <c r="CT38" s="202">
        <v>548</v>
      </c>
      <c r="CU38" s="203">
        <v>95</v>
      </c>
      <c r="CV38" s="203">
        <v>21</v>
      </c>
      <c r="CW38" s="203">
        <f t="shared" si="77"/>
        <v>643</v>
      </c>
      <c r="CX38" s="203">
        <f t="shared" si="78"/>
        <v>569</v>
      </c>
      <c r="CY38" s="190">
        <f t="shared" si="79"/>
        <v>0.85225505443234839</v>
      </c>
      <c r="CZ38" s="194">
        <f t="shared" si="80"/>
        <v>0.96309314586994732</v>
      </c>
      <c r="DA38" s="62">
        <v>1978</v>
      </c>
      <c r="DB38" s="54">
        <f t="shared" si="53"/>
        <v>8051</v>
      </c>
      <c r="DC38" s="41">
        <f t="shared" si="53"/>
        <v>5671</v>
      </c>
      <c r="DD38" s="41">
        <f t="shared" si="53"/>
        <v>3230</v>
      </c>
      <c r="DE38" s="41">
        <f t="shared" si="43"/>
        <v>13722</v>
      </c>
      <c r="DF38" s="41">
        <f t="shared" si="44"/>
        <v>11281</v>
      </c>
      <c r="DG38" s="49">
        <f t="shared" si="37"/>
        <v>0.58672205217898266</v>
      </c>
      <c r="DH38" s="43">
        <f t="shared" si="38"/>
        <v>0.71367786543746126</v>
      </c>
      <c r="DI38" s="54">
        <f>'Table 1'!G44</f>
        <v>11292</v>
      </c>
      <c r="DJ38" s="41">
        <f t="shared" si="39"/>
        <v>11281</v>
      </c>
      <c r="DK38" s="55">
        <f t="shared" si="40"/>
        <v>-9.7414098476797731E-4</v>
      </c>
      <c r="DL38" s="49">
        <f>'Table 1'!M44</f>
        <v>0.71289408430747436</v>
      </c>
      <c r="DM38" s="49">
        <f t="shared" si="41"/>
        <v>0.71367786543746126</v>
      </c>
      <c r="DN38" s="43">
        <f t="shared" si="42"/>
        <v>7.8378112998689353E-4</v>
      </c>
    </row>
    <row r="39" spans="1:118" x14ac:dyDescent="0.2">
      <c r="A39" s="38">
        <v>1979</v>
      </c>
      <c r="B39" s="125">
        <v>347</v>
      </c>
      <c r="C39" s="126">
        <v>1282</v>
      </c>
      <c r="D39" s="126">
        <v>928</v>
      </c>
      <c r="E39" s="126">
        <f t="shared" si="5"/>
        <v>1629</v>
      </c>
      <c r="F39" s="126">
        <f t="shared" si="6"/>
        <v>1275</v>
      </c>
      <c r="G39" s="49">
        <f t="shared" si="7"/>
        <v>0.21301411909146717</v>
      </c>
      <c r="H39" s="43">
        <f t="shared" si="8"/>
        <v>0.27215686274509804</v>
      </c>
      <c r="I39" s="125">
        <v>60</v>
      </c>
      <c r="J39" s="126">
        <v>119</v>
      </c>
      <c r="K39" s="126">
        <v>52</v>
      </c>
      <c r="L39" s="126">
        <f t="shared" si="9"/>
        <v>179</v>
      </c>
      <c r="M39" s="126">
        <f t="shared" si="10"/>
        <v>112</v>
      </c>
      <c r="N39" s="49">
        <f t="shared" si="11"/>
        <v>0.33519553072625696</v>
      </c>
      <c r="O39" s="43">
        <f t="shared" si="12"/>
        <v>0.5357142857142857</v>
      </c>
      <c r="P39" s="247">
        <v>2437</v>
      </c>
      <c r="Q39" s="126">
        <v>1327</v>
      </c>
      <c r="R39" s="126">
        <v>833</v>
      </c>
      <c r="S39" s="126">
        <f t="shared" si="13"/>
        <v>3764</v>
      </c>
      <c r="T39" s="126">
        <f t="shared" si="14"/>
        <v>3270</v>
      </c>
      <c r="U39" s="49">
        <f t="shared" si="15"/>
        <v>0.64744952178533477</v>
      </c>
      <c r="V39" s="43">
        <f t="shared" si="16"/>
        <v>0.74525993883792052</v>
      </c>
      <c r="W39" s="38">
        <v>1979</v>
      </c>
      <c r="X39" s="125">
        <v>694</v>
      </c>
      <c r="Y39" s="126">
        <v>370</v>
      </c>
      <c r="Z39" s="126">
        <v>266</v>
      </c>
      <c r="AA39" s="126">
        <f t="shared" si="17"/>
        <v>1064</v>
      </c>
      <c r="AB39" s="126">
        <f t="shared" si="18"/>
        <v>960</v>
      </c>
      <c r="AC39" s="49">
        <f t="shared" si="19"/>
        <v>0.65225563909774431</v>
      </c>
      <c r="AD39" s="43">
        <f t="shared" si="20"/>
        <v>0.72291666666666665</v>
      </c>
      <c r="AE39" s="125">
        <v>164</v>
      </c>
      <c r="AF39" s="126">
        <v>335</v>
      </c>
      <c r="AG39" s="126">
        <v>184</v>
      </c>
      <c r="AH39" s="126">
        <f t="shared" si="21"/>
        <v>499</v>
      </c>
      <c r="AI39" s="126">
        <f t="shared" si="22"/>
        <v>348</v>
      </c>
      <c r="AJ39" s="49">
        <f t="shared" si="23"/>
        <v>0.32865731462925851</v>
      </c>
      <c r="AK39" s="43">
        <f t="shared" si="24"/>
        <v>0.47126436781609193</v>
      </c>
      <c r="AL39" s="125">
        <v>1119</v>
      </c>
      <c r="AM39" s="126">
        <v>596</v>
      </c>
      <c r="AN39" s="126">
        <v>30</v>
      </c>
      <c r="AO39" s="126">
        <f t="shared" si="25"/>
        <v>1715</v>
      </c>
      <c r="AP39" s="126">
        <f t="shared" si="26"/>
        <v>1149</v>
      </c>
      <c r="AQ39" s="49">
        <f t="shared" si="27"/>
        <v>0.65247813411078714</v>
      </c>
      <c r="AR39" s="43">
        <f t="shared" si="28"/>
        <v>0.97389033942558745</v>
      </c>
      <c r="AS39" s="62">
        <v>1979</v>
      </c>
      <c r="AT39" s="146">
        <v>1203</v>
      </c>
      <c r="AU39" s="147">
        <v>692</v>
      </c>
      <c r="AV39" s="147">
        <v>481</v>
      </c>
      <c r="AW39" s="147">
        <f t="shared" si="45"/>
        <v>1895</v>
      </c>
      <c r="AX39" s="147">
        <f t="shared" si="46"/>
        <v>1684</v>
      </c>
      <c r="AY39" s="49">
        <f t="shared" si="47"/>
        <v>0.63482849604221636</v>
      </c>
      <c r="AZ39" s="43">
        <f t="shared" si="48"/>
        <v>0.71437054631828978</v>
      </c>
      <c r="BA39" s="62">
        <v>1979</v>
      </c>
      <c r="BB39" s="146">
        <v>1411</v>
      </c>
      <c r="BC39" s="147">
        <v>836</v>
      </c>
      <c r="BD39" s="147">
        <v>581</v>
      </c>
      <c r="BE39" s="41">
        <f t="shared" si="54"/>
        <v>2247</v>
      </c>
      <c r="BF39" s="41">
        <f t="shared" si="61"/>
        <v>1992</v>
      </c>
      <c r="BG39" s="49">
        <f t="shared" si="55"/>
        <v>0.62794837561192707</v>
      </c>
      <c r="BH39" s="43">
        <f t="shared" si="60"/>
        <v>0.70833333333333337</v>
      </c>
      <c r="BI39" s="62">
        <v>1979</v>
      </c>
      <c r="BJ39" s="54">
        <v>359</v>
      </c>
      <c r="BK39" s="41">
        <v>222</v>
      </c>
      <c r="BL39" s="41">
        <v>143</v>
      </c>
      <c r="BM39" s="41">
        <f t="shared" si="29"/>
        <v>502</v>
      </c>
      <c r="BN39" s="41">
        <f t="shared" si="30"/>
        <v>502</v>
      </c>
      <c r="BO39" s="49">
        <f t="shared" si="31"/>
        <v>0.71513944223107573</v>
      </c>
      <c r="BP39" s="43">
        <f t="shared" si="32"/>
        <v>0.71513944223107573</v>
      </c>
      <c r="BQ39" s="125">
        <v>456</v>
      </c>
      <c r="BR39" s="126">
        <v>656</v>
      </c>
      <c r="BS39" s="126">
        <v>321</v>
      </c>
      <c r="BT39" s="126">
        <f t="shared" si="62"/>
        <v>1112</v>
      </c>
      <c r="BU39" s="126">
        <f t="shared" si="63"/>
        <v>777</v>
      </c>
      <c r="BV39" s="49">
        <f t="shared" si="64"/>
        <v>0.41007194244604317</v>
      </c>
      <c r="BW39" s="43">
        <f t="shared" si="65"/>
        <v>0.58687258687258692</v>
      </c>
      <c r="BX39" s="125">
        <v>808</v>
      </c>
      <c r="BY39" s="126">
        <v>995</v>
      </c>
      <c r="BZ39" s="126">
        <v>526</v>
      </c>
      <c r="CA39" s="126">
        <f t="shared" si="66"/>
        <v>1803</v>
      </c>
      <c r="CB39" s="126">
        <f t="shared" si="67"/>
        <v>1334</v>
      </c>
      <c r="CC39" s="49">
        <f t="shared" si="68"/>
        <v>0.44814198557958956</v>
      </c>
      <c r="CD39" s="43">
        <f t="shared" si="69"/>
        <v>0.60569715142428782</v>
      </c>
      <c r="CE39" s="62">
        <v>1979</v>
      </c>
      <c r="CF39" s="234">
        <v>2969</v>
      </c>
      <c r="CG39" s="235">
        <v>1408</v>
      </c>
      <c r="CH39" s="235">
        <v>712</v>
      </c>
      <c r="CI39" s="235">
        <f t="shared" si="70"/>
        <v>4377</v>
      </c>
      <c r="CJ39" s="235">
        <f t="shared" si="71"/>
        <v>3681</v>
      </c>
      <c r="CK39" s="190">
        <f t="shared" si="72"/>
        <v>0.67831848297920949</v>
      </c>
      <c r="CL39" s="194">
        <f t="shared" si="73"/>
        <v>0.80657430046183098</v>
      </c>
      <c r="CM39" s="202">
        <v>2312</v>
      </c>
      <c r="CN39" s="203">
        <v>491</v>
      </c>
      <c r="CO39" s="203">
        <v>209</v>
      </c>
      <c r="CP39" s="203">
        <f t="shared" si="74"/>
        <v>2803</v>
      </c>
      <c r="CQ39" s="203">
        <f t="shared" si="75"/>
        <v>2521</v>
      </c>
      <c r="CR39" s="190">
        <f t="shared" si="59"/>
        <v>0.82483053870852663</v>
      </c>
      <c r="CS39" s="194">
        <f t="shared" si="76"/>
        <v>0.91709639032130108</v>
      </c>
      <c r="CT39" s="202">
        <v>697</v>
      </c>
      <c r="CU39" s="203">
        <v>109</v>
      </c>
      <c r="CV39" s="203">
        <v>27</v>
      </c>
      <c r="CW39" s="203">
        <f t="shared" si="77"/>
        <v>806</v>
      </c>
      <c r="CX39" s="203">
        <f t="shared" si="78"/>
        <v>724</v>
      </c>
      <c r="CY39" s="190">
        <f t="shared" si="79"/>
        <v>0.86476426799007444</v>
      </c>
      <c r="CZ39" s="194">
        <f t="shared" si="80"/>
        <v>0.96270718232044195</v>
      </c>
      <c r="DA39" s="62">
        <v>1979</v>
      </c>
      <c r="DB39" s="54">
        <f t="shared" si="53"/>
        <v>9352</v>
      </c>
      <c r="DC39" s="41">
        <f t="shared" si="53"/>
        <v>6351</v>
      </c>
      <c r="DD39" s="41">
        <f t="shared" si="53"/>
        <v>3609</v>
      </c>
      <c r="DE39" s="41">
        <f t="shared" si="43"/>
        <v>15703</v>
      </c>
      <c r="DF39" s="41">
        <f t="shared" si="44"/>
        <v>12961</v>
      </c>
      <c r="DG39" s="49">
        <f t="shared" si="37"/>
        <v>0.59555498949245367</v>
      </c>
      <c r="DH39" s="43">
        <f t="shared" si="38"/>
        <v>0.72154926317413781</v>
      </c>
      <c r="DI39" s="54">
        <f>'Table 1'!G45</f>
        <v>12981</v>
      </c>
      <c r="DJ39" s="41">
        <f t="shared" si="39"/>
        <v>12961</v>
      </c>
      <c r="DK39" s="55">
        <f t="shared" si="40"/>
        <v>-1.5407133502811801E-3</v>
      </c>
      <c r="DL39" s="49">
        <f>'Table 1'!M45</f>
        <v>0.72043756259147984</v>
      </c>
      <c r="DM39" s="49">
        <f t="shared" si="41"/>
        <v>0.72154926317413781</v>
      </c>
      <c r="DN39" s="43">
        <f t="shared" si="42"/>
        <v>1.1117005826579707E-3</v>
      </c>
    </row>
    <row r="40" spans="1:118" x14ac:dyDescent="0.2">
      <c r="A40" s="38">
        <v>1980</v>
      </c>
      <c r="B40" s="125">
        <v>432</v>
      </c>
      <c r="C40" s="126">
        <v>1915</v>
      </c>
      <c r="D40" s="126">
        <v>1495</v>
      </c>
      <c r="E40" s="126">
        <f t="shared" si="5"/>
        <v>2347</v>
      </c>
      <c r="F40" s="126">
        <f t="shared" si="6"/>
        <v>1927</v>
      </c>
      <c r="G40" s="49">
        <f t="shared" si="7"/>
        <v>0.18406476352790796</v>
      </c>
      <c r="H40" s="43">
        <f t="shared" si="8"/>
        <v>0.22418266735858847</v>
      </c>
      <c r="I40" s="125">
        <v>54</v>
      </c>
      <c r="J40" s="126">
        <v>106</v>
      </c>
      <c r="K40" s="126">
        <v>24</v>
      </c>
      <c r="L40" s="126">
        <f t="shared" si="9"/>
        <v>160</v>
      </c>
      <c r="M40" s="126">
        <f t="shared" si="10"/>
        <v>78</v>
      </c>
      <c r="N40" s="49">
        <f t="shared" si="11"/>
        <v>0.33750000000000002</v>
      </c>
      <c r="O40" s="43">
        <f t="shared" si="12"/>
        <v>0.69230769230769229</v>
      </c>
      <c r="P40" s="247">
        <v>2870</v>
      </c>
      <c r="Q40" s="126">
        <v>1387</v>
      </c>
      <c r="R40" s="126">
        <v>813</v>
      </c>
      <c r="S40" s="126">
        <f t="shared" si="13"/>
        <v>4257</v>
      </c>
      <c r="T40" s="126">
        <f t="shared" si="14"/>
        <v>3683</v>
      </c>
      <c r="U40" s="49">
        <f t="shared" si="15"/>
        <v>0.67418369743951134</v>
      </c>
      <c r="V40" s="43">
        <f t="shared" si="16"/>
        <v>0.77925604127070325</v>
      </c>
      <c r="W40" s="38">
        <v>1980</v>
      </c>
      <c r="X40" s="125">
        <v>751</v>
      </c>
      <c r="Y40" s="126">
        <v>363</v>
      </c>
      <c r="Z40" s="126">
        <v>253</v>
      </c>
      <c r="AA40" s="126">
        <f t="shared" si="17"/>
        <v>1114</v>
      </c>
      <c r="AB40" s="126">
        <f t="shared" si="18"/>
        <v>1004</v>
      </c>
      <c r="AC40" s="49">
        <f t="shared" si="19"/>
        <v>0.67414721723518856</v>
      </c>
      <c r="AD40" s="43">
        <f t="shared" si="20"/>
        <v>0.74800796812749004</v>
      </c>
      <c r="AE40" s="125">
        <v>200</v>
      </c>
      <c r="AF40" s="126">
        <v>527</v>
      </c>
      <c r="AG40" s="126">
        <v>348</v>
      </c>
      <c r="AH40" s="126">
        <f t="shared" si="21"/>
        <v>727</v>
      </c>
      <c r="AI40" s="126">
        <f t="shared" si="22"/>
        <v>548</v>
      </c>
      <c r="AJ40" s="49">
        <f t="shared" si="23"/>
        <v>0.27510316368638238</v>
      </c>
      <c r="AK40" s="43">
        <f t="shared" si="24"/>
        <v>0.36496350364963503</v>
      </c>
      <c r="AL40" s="125">
        <v>1304</v>
      </c>
      <c r="AM40" s="126">
        <v>693</v>
      </c>
      <c r="AN40" s="126">
        <v>24</v>
      </c>
      <c r="AO40" s="126">
        <f t="shared" si="25"/>
        <v>1997</v>
      </c>
      <c r="AP40" s="126">
        <f t="shared" si="26"/>
        <v>1328</v>
      </c>
      <c r="AQ40" s="49">
        <f t="shared" si="27"/>
        <v>0.65297946920380567</v>
      </c>
      <c r="AR40" s="43">
        <f t="shared" si="28"/>
        <v>0.98192771084337349</v>
      </c>
      <c r="AS40" s="62">
        <v>1980</v>
      </c>
      <c r="AT40" s="146">
        <v>1405</v>
      </c>
      <c r="AU40" s="147">
        <v>595</v>
      </c>
      <c r="AV40" s="147">
        <v>357</v>
      </c>
      <c r="AW40" s="147">
        <f t="shared" si="45"/>
        <v>2000</v>
      </c>
      <c r="AX40" s="147">
        <f t="shared" si="46"/>
        <v>1762</v>
      </c>
      <c r="AY40" s="49">
        <f t="shared" si="47"/>
        <v>0.70250000000000001</v>
      </c>
      <c r="AZ40" s="43">
        <f t="shared" si="48"/>
        <v>0.79738933030646997</v>
      </c>
      <c r="BA40" s="62">
        <v>1980</v>
      </c>
      <c r="BB40" s="146">
        <v>1648</v>
      </c>
      <c r="BC40" s="147">
        <v>746</v>
      </c>
      <c r="BD40" s="147">
        <v>457</v>
      </c>
      <c r="BE40" s="41">
        <f t="shared" si="54"/>
        <v>2394</v>
      </c>
      <c r="BF40" s="41">
        <f t="shared" si="61"/>
        <v>2105</v>
      </c>
      <c r="BG40" s="49">
        <f t="shared" si="55"/>
        <v>0.68838763575605677</v>
      </c>
      <c r="BH40" s="43">
        <f t="shared" si="60"/>
        <v>0.78289786223277913</v>
      </c>
      <c r="BI40" s="62">
        <v>1980</v>
      </c>
      <c r="BJ40" s="54">
        <v>423</v>
      </c>
      <c r="BK40" s="41">
        <v>238</v>
      </c>
      <c r="BL40" s="41">
        <v>145</v>
      </c>
      <c r="BM40" s="41">
        <f t="shared" si="29"/>
        <v>568</v>
      </c>
      <c r="BN40" s="41">
        <f t="shared" si="30"/>
        <v>568</v>
      </c>
      <c r="BO40" s="49">
        <f t="shared" si="31"/>
        <v>0.74471830985915488</v>
      </c>
      <c r="BP40" s="43">
        <f t="shared" si="32"/>
        <v>0.74471830985915488</v>
      </c>
      <c r="BQ40" s="125">
        <v>538</v>
      </c>
      <c r="BR40" s="126">
        <v>703</v>
      </c>
      <c r="BS40" s="126">
        <v>309</v>
      </c>
      <c r="BT40" s="126">
        <f t="shared" si="62"/>
        <v>1241</v>
      </c>
      <c r="BU40" s="126">
        <f t="shared" si="63"/>
        <v>847</v>
      </c>
      <c r="BV40" s="49">
        <f t="shared" si="64"/>
        <v>0.43352135374697826</v>
      </c>
      <c r="BW40" s="43">
        <f t="shared" si="65"/>
        <v>0.63518299881936247</v>
      </c>
      <c r="BX40" s="125">
        <v>947</v>
      </c>
      <c r="BY40" s="126">
        <v>1078</v>
      </c>
      <c r="BZ40" s="126">
        <v>521</v>
      </c>
      <c r="CA40" s="126">
        <f t="shared" si="66"/>
        <v>2025</v>
      </c>
      <c r="CB40" s="126">
        <f t="shared" si="67"/>
        <v>1468</v>
      </c>
      <c r="CC40" s="49">
        <f t="shared" si="68"/>
        <v>0.4676543209876543</v>
      </c>
      <c r="CD40" s="43">
        <f t="shared" si="69"/>
        <v>0.64509536784741139</v>
      </c>
      <c r="CE40" s="62">
        <v>1980</v>
      </c>
      <c r="CF40" s="234">
        <v>3468</v>
      </c>
      <c r="CG40" s="235">
        <v>1558</v>
      </c>
      <c r="CH40" s="235">
        <v>739</v>
      </c>
      <c r="CI40" s="235">
        <f t="shared" si="70"/>
        <v>5026</v>
      </c>
      <c r="CJ40" s="235">
        <f t="shared" si="71"/>
        <v>4207</v>
      </c>
      <c r="CK40" s="190">
        <f t="shared" si="72"/>
        <v>0.69001193792280147</v>
      </c>
      <c r="CL40" s="194">
        <f t="shared" si="73"/>
        <v>0.82434038507249818</v>
      </c>
      <c r="CM40" s="202">
        <v>2701</v>
      </c>
      <c r="CN40" s="203">
        <v>567</v>
      </c>
      <c r="CO40" s="203">
        <v>232</v>
      </c>
      <c r="CP40" s="203">
        <f t="shared" si="74"/>
        <v>3268</v>
      </c>
      <c r="CQ40" s="203">
        <f t="shared" si="75"/>
        <v>2933</v>
      </c>
      <c r="CR40" s="190">
        <f t="shared" si="59"/>
        <v>0.82649938800489597</v>
      </c>
      <c r="CS40" s="194">
        <f t="shared" si="76"/>
        <v>0.92090010228435049</v>
      </c>
      <c r="CT40" s="202">
        <v>831</v>
      </c>
      <c r="CU40" s="203">
        <v>124</v>
      </c>
      <c r="CV40" s="203">
        <v>28</v>
      </c>
      <c r="CW40" s="203">
        <f t="shared" si="77"/>
        <v>955</v>
      </c>
      <c r="CX40" s="203">
        <f t="shared" si="78"/>
        <v>859</v>
      </c>
      <c r="CY40" s="190">
        <f t="shared" si="79"/>
        <v>0.87015706806282722</v>
      </c>
      <c r="CZ40" s="194">
        <f t="shared" si="80"/>
        <v>0.96740395809080326</v>
      </c>
      <c r="DA40" s="62">
        <v>1980</v>
      </c>
      <c r="DB40" s="54">
        <f t="shared" si="53"/>
        <v>10907</v>
      </c>
      <c r="DC40" s="41">
        <f t="shared" si="53"/>
        <v>7382</v>
      </c>
      <c r="DD40" s="41">
        <f t="shared" si="53"/>
        <v>4167</v>
      </c>
      <c r="DE40" s="41">
        <f t="shared" si="43"/>
        <v>18289</v>
      </c>
      <c r="DF40" s="41">
        <f t="shared" si="44"/>
        <v>15074</v>
      </c>
      <c r="DG40" s="49">
        <f t="shared" si="37"/>
        <v>0.59636940237301106</v>
      </c>
      <c r="DH40" s="43">
        <f t="shared" si="38"/>
        <v>0.7235637521560303</v>
      </c>
      <c r="DI40" s="54">
        <f>'Table 1'!G46</f>
        <v>15105</v>
      </c>
      <c r="DJ40" s="41">
        <f t="shared" si="39"/>
        <v>15074</v>
      </c>
      <c r="DK40" s="55">
        <f t="shared" si="40"/>
        <v>-2.0523005627275737E-3</v>
      </c>
      <c r="DL40" s="49">
        <f>'Table 1'!M46</f>
        <v>0.72201257861635215</v>
      </c>
      <c r="DM40" s="49">
        <f t="shared" si="41"/>
        <v>0.7235637521560303</v>
      </c>
      <c r="DN40" s="43">
        <f t="shared" si="42"/>
        <v>1.5511735396781523E-3</v>
      </c>
    </row>
    <row r="41" spans="1:118" x14ac:dyDescent="0.2">
      <c r="A41" s="38">
        <v>1981</v>
      </c>
      <c r="B41" s="125">
        <v>501</v>
      </c>
      <c r="C41" s="126">
        <v>1851</v>
      </c>
      <c r="D41" s="126">
        <v>1379</v>
      </c>
      <c r="E41" s="126">
        <f t="shared" si="5"/>
        <v>2352</v>
      </c>
      <c r="F41" s="126">
        <f t="shared" si="6"/>
        <v>1880</v>
      </c>
      <c r="G41" s="49">
        <f t="shared" si="7"/>
        <v>0.21301020408163265</v>
      </c>
      <c r="H41" s="43">
        <f t="shared" si="8"/>
        <v>0.26648936170212767</v>
      </c>
      <c r="I41" s="125">
        <v>67</v>
      </c>
      <c r="J41" s="126">
        <v>152</v>
      </c>
      <c r="K41" s="126">
        <v>55</v>
      </c>
      <c r="L41" s="126">
        <f t="shared" si="9"/>
        <v>219</v>
      </c>
      <c r="M41" s="126">
        <f t="shared" si="10"/>
        <v>122</v>
      </c>
      <c r="N41" s="49">
        <f t="shared" si="11"/>
        <v>0.30593607305936071</v>
      </c>
      <c r="O41" s="43">
        <f t="shared" si="12"/>
        <v>0.54918032786885251</v>
      </c>
      <c r="P41" s="247">
        <v>3326</v>
      </c>
      <c r="Q41" s="126">
        <v>1600</v>
      </c>
      <c r="R41" s="126">
        <v>951</v>
      </c>
      <c r="S41" s="126">
        <f t="shared" si="13"/>
        <v>4926</v>
      </c>
      <c r="T41" s="126">
        <f t="shared" si="14"/>
        <v>4277</v>
      </c>
      <c r="U41" s="49">
        <f t="shared" si="15"/>
        <v>0.67519285424279329</v>
      </c>
      <c r="V41" s="43">
        <f t="shared" si="16"/>
        <v>0.77764788403086271</v>
      </c>
      <c r="W41" s="38">
        <v>1981</v>
      </c>
      <c r="X41" s="125">
        <v>856</v>
      </c>
      <c r="Y41" s="126">
        <v>448</v>
      </c>
      <c r="Z41" s="126">
        <v>329</v>
      </c>
      <c r="AA41" s="126">
        <f t="shared" si="17"/>
        <v>1304</v>
      </c>
      <c r="AB41" s="126">
        <f t="shared" si="18"/>
        <v>1185</v>
      </c>
      <c r="AC41" s="49">
        <f t="shared" si="19"/>
        <v>0.65644171779141103</v>
      </c>
      <c r="AD41" s="43">
        <f t="shared" si="20"/>
        <v>0.72236286919831227</v>
      </c>
      <c r="AE41" s="125">
        <v>238</v>
      </c>
      <c r="AF41" s="126">
        <v>560</v>
      </c>
      <c r="AG41" s="126">
        <v>355</v>
      </c>
      <c r="AH41" s="126">
        <f t="shared" si="21"/>
        <v>798</v>
      </c>
      <c r="AI41" s="126">
        <f t="shared" si="22"/>
        <v>593</v>
      </c>
      <c r="AJ41" s="49">
        <f t="shared" si="23"/>
        <v>0.2982456140350877</v>
      </c>
      <c r="AK41" s="43">
        <f t="shared" si="24"/>
        <v>0.40134907251264756</v>
      </c>
      <c r="AL41" s="125">
        <v>1538</v>
      </c>
      <c r="AM41" s="126">
        <v>693</v>
      </c>
      <c r="AN41" s="126">
        <v>-22</v>
      </c>
      <c r="AO41" s="126">
        <f t="shared" si="25"/>
        <v>2231</v>
      </c>
      <c r="AP41" s="126">
        <f t="shared" si="26"/>
        <v>1516</v>
      </c>
      <c r="AQ41" s="49">
        <f t="shared" si="27"/>
        <v>0.68937696100403412</v>
      </c>
      <c r="AR41" s="43">
        <f t="shared" si="28"/>
        <v>1.0145118733509235</v>
      </c>
      <c r="AS41" s="62">
        <v>1981</v>
      </c>
      <c r="AT41" s="146">
        <v>1652</v>
      </c>
      <c r="AU41" s="147">
        <v>940</v>
      </c>
      <c r="AV41" s="147">
        <v>671</v>
      </c>
      <c r="AW41" s="147">
        <f t="shared" si="45"/>
        <v>2592</v>
      </c>
      <c r="AX41" s="147">
        <f t="shared" si="46"/>
        <v>2323</v>
      </c>
      <c r="AY41" s="49">
        <f t="shared" si="47"/>
        <v>0.63734567901234573</v>
      </c>
      <c r="AZ41" s="43">
        <f t="shared" si="48"/>
        <v>0.71114937580714588</v>
      </c>
      <c r="BA41" s="62">
        <v>1981</v>
      </c>
      <c r="BB41" s="146">
        <v>1939</v>
      </c>
      <c r="BC41" s="147">
        <v>1131</v>
      </c>
      <c r="BD41" s="147">
        <v>803</v>
      </c>
      <c r="BE41" s="41">
        <f t="shared" si="54"/>
        <v>3070</v>
      </c>
      <c r="BF41" s="41">
        <f t="shared" si="61"/>
        <v>2742</v>
      </c>
      <c r="BG41" s="49">
        <f t="shared" si="55"/>
        <v>0.63159609120521176</v>
      </c>
      <c r="BH41" s="43">
        <f t="shared" si="60"/>
        <v>0.70714806710430345</v>
      </c>
      <c r="BI41" s="62">
        <v>1981</v>
      </c>
      <c r="BJ41" s="54">
        <v>515</v>
      </c>
      <c r="BK41" s="41">
        <v>296</v>
      </c>
      <c r="BL41" s="41">
        <v>188</v>
      </c>
      <c r="BM41" s="41">
        <f t="shared" si="29"/>
        <v>703</v>
      </c>
      <c r="BN41" s="41">
        <f t="shared" si="30"/>
        <v>703</v>
      </c>
      <c r="BO41" s="49">
        <f t="shared" si="31"/>
        <v>0.73257467994310099</v>
      </c>
      <c r="BP41" s="43">
        <f t="shared" si="32"/>
        <v>0.73257467994310099</v>
      </c>
      <c r="BQ41" s="125">
        <v>658</v>
      </c>
      <c r="BR41" s="126">
        <v>783</v>
      </c>
      <c r="BS41" s="126">
        <v>345</v>
      </c>
      <c r="BT41" s="126">
        <f t="shared" si="62"/>
        <v>1441</v>
      </c>
      <c r="BU41" s="126">
        <f t="shared" si="63"/>
        <v>1003</v>
      </c>
      <c r="BV41" s="49">
        <f t="shared" si="64"/>
        <v>0.45662734212352535</v>
      </c>
      <c r="BW41" s="43">
        <f t="shared" si="65"/>
        <v>0.65603190428713853</v>
      </c>
      <c r="BX41" s="125">
        <v>1152</v>
      </c>
      <c r="BY41" s="126">
        <v>1216</v>
      </c>
      <c r="BZ41" s="126">
        <v>583</v>
      </c>
      <c r="CA41" s="126">
        <f t="shared" si="66"/>
        <v>2368</v>
      </c>
      <c r="CB41" s="126">
        <f t="shared" si="67"/>
        <v>1735</v>
      </c>
      <c r="CC41" s="49">
        <f t="shared" si="68"/>
        <v>0.48648648648648651</v>
      </c>
      <c r="CD41" s="43">
        <f t="shared" si="69"/>
        <v>0.66397694524495676</v>
      </c>
      <c r="CE41" s="62">
        <v>1981</v>
      </c>
      <c r="CF41" s="234">
        <v>4285</v>
      </c>
      <c r="CG41" s="235">
        <v>1764</v>
      </c>
      <c r="CH41" s="235">
        <v>833</v>
      </c>
      <c r="CI41" s="235">
        <f t="shared" si="70"/>
        <v>6049</v>
      </c>
      <c r="CJ41" s="235">
        <f t="shared" si="71"/>
        <v>5118</v>
      </c>
      <c r="CK41" s="190">
        <f t="shared" si="72"/>
        <v>0.70838155066953212</v>
      </c>
      <c r="CL41" s="194">
        <f t="shared" si="73"/>
        <v>0.83724110980851896</v>
      </c>
      <c r="CM41" s="202">
        <v>3361</v>
      </c>
      <c r="CN41" s="203">
        <v>653</v>
      </c>
      <c r="CO41" s="203">
        <v>264</v>
      </c>
      <c r="CP41" s="203">
        <f t="shared" si="74"/>
        <v>4014</v>
      </c>
      <c r="CQ41" s="203">
        <f t="shared" si="75"/>
        <v>3625</v>
      </c>
      <c r="CR41" s="190">
        <f t="shared" si="59"/>
        <v>0.83731938216243151</v>
      </c>
      <c r="CS41" s="194">
        <f t="shared" si="76"/>
        <v>0.92717241379310344</v>
      </c>
      <c r="CT41" s="202">
        <v>1031</v>
      </c>
      <c r="CU41" s="203">
        <v>137</v>
      </c>
      <c r="CV41" s="203">
        <v>28</v>
      </c>
      <c r="CW41" s="203">
        <f t="shared" si="77"/>
        <v>1168</v>
      </c>
      <c r="CX41" s="203">
        <f t="shared" si="78"/>
        <v>1059</v>
      </c>
      <c r="CY41" s="190">
        <f t="shared" si="79"/>
        <v>0.8827054794520548</v>
      </c>
      <c r="CZ41" s="194">
        <f t="shared" si="80"/>
        <v>0.97355996222851748</v>
      </c>
      <c r="DA41" s="62">
        <v>1981</v>
      </c>
      <c r="DB41" s="54">
        <f t="shared" si="53"/>
        <v>12978</v>
      </c>
      <c r="DC41" s="41">
        <f t="shared" si="53"/>
        <v>8304</v>
      </c>
      <c r="DD41" s="41">
        <f t="shared" si="53"/>
        <v>4697</v>
      </c>
      <c r="DE41" s="41">
        <f t="shared" si="43"/>
        <v>21282</v>
      </c>
      <c r="DF41" s="41">
        <f t="shared" si="44"/>
        <v>17675</v>
      </c>
      <c r="DG41" s="49">
        <f t="shared" si="37"/>
        <v>0.60981110797857341</v>
      </c>
      <c r="DH41" s="43">
        <f t="shared" si="38"/>
        <v>0.73425742574257424</v>
      </c>
      <c r="DI41" s="54">
        <f>'Table 1'!G47</f>
        <v>17720</v>
      </c>
      <c r="DJ41" s="41">
        <f t="shared" si="39"/>
        <v>17675</v>
      </c>
      <c r="DK41" s="55">
        <f t="shared" si="40"/>
        <v>-2.5395033860045146E-3</v>
      </c>
      <c r="DL41" s="49">
        <f>'Table 1'!M47</f>
        <v>0.73244920993227991</v>
      </c>
      <c r="DM41" s="49">
        <f t="shared" si="41"/>
        <v>0.73425742574257424</v>
      </c>
      <c r="DN41" s="43">
        <f t="shared" si="42"/>
        <v>1.8082158102943335E-3</v>
      </c>
    </row>
    <row r="42" spans="1:118" x14ac:dyDescent="0.2">
      <c r="A42" s="38">
        <v>1982</v>
      </c>
      <c r="B42" s="125">
        <v>601</v>
      </c>
      <c r="C42" s="126">
        <v>2060</v>
      </c>
      <c r="D42" s="126">
        <v>1501</v>
      </c>
      <c r="E42" s="126">
        <f t="shared" si="5"/>
        <v>2661</v>
      </c>
      <c r="F42" s="126">
        <f t="shared" si="6"/>
        <v>2102</v>
      </c>
      <c r="G42" s="49">
        <f t="shared" si="7"/>
        <v>0.22585494175122134</v>
      </c>
      <c r="H42" s="43">
        <f t="shared" si="8"/>
        <v>0.28591817316841106</v>
      </c>
      <c r="I42" s="125">
        <v>80</v>
      </c>
      <c r="J42" s="126">
        <v>206</v>
      </c>
      <c r="K42" s="126">
        <v>88</v>
      </c>
      <c r="L42" s="126">
        <f t="shared" si="9"/>
        <v>286</v>
      </c>
      <c r="M42" s="126">
        <f t="shared" si="10"/>
        <v>168</v>
      </c>
      <c r="N42" s="49">
        <f t="shared" si="11"/>
        <v>0.27972027972027974</v>
      </c>
      <c r="O42" s="43">
        <f t="shared" si="12"/>
        <v>0.47619047619047616</v>
      </c>
      <c r="P42" s="247">
        <v>4062</v>
      </c>
      <c r="Q42" s="126">
        <v>2287</v>
      </c>
      <c r="R42" s="126">
        <v>1513</v>
      </c>
      <c r="S42" s="126">
        <f t="shared" si="13"/>
        <v>6349</v>
      </c>
      <c r="T42" s="126">
        <f t="shared" si="14"/>
        <v>5575</v>
      </c>
      <c r="U42" s="49">
        <f t="shared" si="15"/>
        <v>0.63978579303827376</v>
      </c>
      <c r="V42" s="43">
        <f t="shared" si="16"/>
        <v>0.72860986547085205</v>
      </c>
      <c r="W42" s="38">
        <v>1982</v>
      </c>
      <c r="X42" s="125">
        <v>1022</v>
      </c>
      <c r="Y42" s="126">
        <v>661</v>
      </c>
      <c r="Z42" s="126">
        <v>520</v>
      </c>
      <c r="AA42" s="126">
        <f t="shared" si="17"/>
        <v>1683</v>
      </c>
      <c r="AB42" s="126">
        <f t="shared" si="18"/>
        <v>1542</v>
      </c>
      <c r="AC42" s="49">
        <f t="shared" si="19"/>
        <v>0.60724896019013663</v>
      </c>
      <c r="AD42" s="43">
        <f t="shared" si="20"/>
        <v>0.66277561608300906</v>
      </c>
      <c r="AE42" s="125">
        <v>293</v>
      </c>
      <c r="AF42" s="126">
        <v>629</v>
      </c>
      <c r="AG42" s="126">
        <v>385</v>
      </c>
      <c r="AH42" s="126">
        <f t="shared" si="21"/>
        <v>922</v>
      </c>
      <c r="AI42" s="126">
        <f t="shared" si="22"/>
        <v>678</v>
      </c>
      <c r="AJ42" s="49">
        <f t="shared" si="23"/>
        <v>0.31778741865509763</v>
      </c>
      <c r="AK42" s="43">
        <f t="shared" si="24"/>
        <v>0.43215339233038347</v>
      </c>
      <c r="AL42" s="125">
        <v>1811</v>
      </c>
      <c r="AM42" s="126">
        <v>772</v>
      </c>
      <c r="AN42" s="126">
        <v>-48</v>
      </c>
      <c r="AO42" s="126">
        <f t="shared" si="25"/>
        <v>2583</v>
      </c>
      <c r="AP42" s="126">
        <f t="shared" si="26"/>
        <v>1763</v>
      </c>
      <c r="AQ42" s="49">
        <f t="shared" si="27"/>
        <v>0.70112272551296939</v>
      </c>
      <c r="AR42" s="43">
        <f t="shared" si="28"/>
        <v>1.0272263187748156</v>
      </c>
      <c r="AS42" s="62">
        <v>1982</v>
      </c>
      <c r="AT42" s="146">
        <v>1972</v>
      </c>
      <c r="AU42" s="147">
        <v>1148</v>
      </c>
      <c r="AV42" s="147">
        <v>830</v>
      </c>
      <c r="AW42" s="147">
        <f t="shared" si="45"/>
        <v>3120</v>
      </c>
      <c r="AX42" s="147">
        <f t="shared" si="46"/>
        <v>2802</v>
      </c>
      <c r="AY42" s="49">
        <f t="shared" si="47"/>
        <v>0.63205128205128203</v>
      </c>
      <c r="AZ42" s="43">
        <f t="shared" si="48"/>
        <v>0.70378301213418981</v>
      </c>
      <c r="BA42" s="62">
        <v>1982</v>
      </c>
      <c r="BB42" s="146">
        <v>2318</v>
      </c>
      <c r="BC42" s="147">
        <v>1358</v>
      </c>
      <c r="BD42" s="147">
        <v>970</v>
      </c>
      <c r="BE42" s="41">
        <f t="shared" si="54"/>
        <v>3676</v>
      </c>
      <c r="BF42" s="41">
        <f t="shared" si="61"/>
        <v>3288</v>
      </c>
      <c r="BG42" s="49">
        <f t="shared" si="55"/>
        <v>0.63057671381936886</v>
      </c>
      <c r="BH42" s="43">
        <f t="shared" si="60"/>
        <v>0.70498783454987834</v>
      </c>
      <c r="BI42" s="62">
        <v>1982</v>
      </c>
      <c r="BJ42" s="54">
        <v>629</v>
      </c>
      <c r="BK42" s="41">
        <v>379</v>
      </c>
      <c r="BL42" s="41">
        <v>246</v>
      </c>
      <c r="BM42" s="41">
        <f t="shared" si="29"/>
        <v>875</v>
      </c>
      <c r="BN42" s="41">
        <f t="shared" si="30"/>
        <v>875</v>
      </c>
      <c r="BO42" s="49">
        <f t="shared" si="31"/>
        <v>0.71885714285714286</v>
      </c>
      <c r="BP42" s="43">
        <f t="shared" si="32"/>
        <v>0.71885714285714286</v>
      </c>
      <c r="BQ42" s="125">
        <v>797</v>
      </c>
      <c r="BR42" s="126">
        <v>1002</v>
      </c>
      <c r="BS42" s="126">
        <v>475</v>
      </c>
      <c r="BT42" s="126">
        <f t="shared" si="62"/>
        <v>1799</v>
      </c>
      <c r="BU42" s="126">
        <f t="shared" si="63"/>
        <v>1272</v>
      </c>
      <c r="BV42" s="49">
        <f t="shared" si="64"/>
        <v>0.44302390216787102</v>
      </c>
      <c r="BW42" s="43">
        <f t="shared" si="65"/>
        <v>0.62657232704402521</v>
      </c>
      <c r="BX42" s="125">
        <v>1422</v>
      </c>
      <c r="BY42" s="126">
        <v>1560</v>
      </c>
      <c r="BZ42" s="126">
        <v>792</v>
      </c>
      <c r="CA42" s="126">
        <f t="shared" si="66"/>
        <v>2982</v>
      </c>
      <c r="CB42" s="126">
        <f t="shared" si="67"/>
        <v>2214</v>
      </c>
      <c r="CC42" s="49">
        <f t="shared" si="68"/>
        <v>0.47686116700201209</v>
      </c>
      <c r="CD42" s="43">
        <f t="shared" si="69"/>
        <v>0.64227642276422769</v>
      </c>
      <c r="CE42" s="62">
        <v>1982</v>
      </c>
      <c r="CF42" s="234">
        <v>5182</v>
      </c>
      <c r="CG42" s="235">
        <v>2182</v>
      </c>
      <c r="CH42" s="235">
        <v>1063</v>
      </c>
      <c r="CI42" s="235">
        <f t="shared" si="70"/>
        <v>7364</v>
      </c>
      <c r="CJ42" s="235">
        <f t="shared" si="71"/>
        <v>6245</v>
      </c>
      <c r="CK42" s="190">
        <f t="shared" si="72"/>
        <v>0.70369364475828355</v>
      </c>
      <c r="CL42" s="194">
        <f t="shared" si="73"/>
        <v>0.82978382706164933</v>
      </c>
      <c r="CM42" s="202">
        <v>4043</v>
      </c>
      <c r="CN42" s="203">
        <v>791</v>
      </c>
      <c r="CO42" s="203">
        <v>319</v>
      </c>
      <c r="CP42" s="203">
        <f t="shared" si="74"/>
        <v>4834</v>
      </c>
      <c r="CQ42" s="203">
        <f t="shared" si="75"/>
        <v>4362</v>
      </c>
      <c r="CR42" s="190">
        <f t="shared" si="59"/>
        <v>0.83636739760033096</v>
      </c>
      <c r="CS42" s="194">
        <f t="shared" si="76"/>
        <v>0.92686840898670331</v>
      </c>
      <c r="CT42" s="202">
        <v>1258</v>
      </c>
      <c r="CU42" s="203">
        <v>167</v>
      </c>
      <c r="CV42" s="203">
        <v>35</v>
      </c>
      <c r="CW42" s="203">
        <f t="shared" si="77"/>
        <v>1425</v>
      </c>
      <c r="CX42" s="203">
        <f t="shared" si="78"/>
        <v>1293</v>
      </c>
      <c r="CY42" s="190">
        <f t="shared" si="79"/>
        <v>0.8828070175438596</v>
      </c>
      <c r="CZ42" s="194">
        <f t="shared" si="80"/>
        <v>0.97293116782675948</v>
      </c>
      <c r="DA42" s="62">
        <v>1982</v>
      </c>
      <c r="DB42" s="54">
        <f t="shared" si="53"/>
        <v>15652</v>
      </c>
      <c r="DC42" s="41">
        <f t="shared" si="53"/>
        <v>10324</v>
      </c>
      <c r="DD42" s="41">
        <f t="shared" si="53"/>
        <v>6040</v>
      </c>
      <c r="DE42" s="41">
        <f t="shared" si="43"/>
        <v>25976</v>
      </c>
      <c r="DF42" s="41">
        <f t="shared" si="44"/>
        <v>21692</v>
      </c>
      <c r="DG42" s="49">
        <f t="shared" si="37"/>
        <v>0.60255620572836466</v>
      </c>
      <c r="DH42" s="43">
        <f t="shared" si="38"/>
        <v>0.72155633413239906</v>
      </c>
      <c r="DI42" s="54">
        <f>'Table 1'!G48</f>
        <v>21750</v>
      </c>
      <c r="DJ42" s="41">
        <f t="shared" si="39"/>
        <v>21692</v>
      </c>
      <c r="DK42" s="55">
        <f t="shared" si="40"/>
        <v>-2.6666666666666666E-3</v>
      </c>
      <c r="DL42" s="49">
        <f>'Table 1'!M48</f>
        <v>0.71967816091954018</v>
      </c>
      <c r="DM42" s="49">
        <f t="shared" si="41"/>
        <v>0.72155633413239906</v>
      </c>
      <c r="DN42" s="43">
        <f t="shared" si="42"/>
        <v>1.8781732128588802E-3</v>
      </c>
    </row>
    <row r="43" spans="1:118" x14ac:dyDescent="0.2">
      <c r="A43" s="38">
        <v>1983</v>
      </c>
      <c r="B43" s="125">
        <v>625</v>
      </c>
      <c r="C43" s="126">
        <v>2076</v>
      </c>
      <c r="D43" s="126">
        <v>1438</v>
      </c>
      <c r="E43" s="126">
        <f t="shared" si="5"/>
        <v>2701</v>
      </c>
      <c r="F43" s="126">
        <f t="shared" si="6"/>
        <v>2063</v>
      </c>
      <c r="G43" s="49">
        <f t="shared" si="7"/>
        <v>0.23139577934098482</v>
      </c>
      <c r="H43" s="43">
        <f t="shared" si="8"/>
        <v>0.3029568589432865</v>
      </c>
      <c r="I43" s="125">
        <v>95</v>
      </c>
      <c r="J43" s="126">
        <v>302</v>
      </c>
      <c r="K43" s="126">
        <v>179</v>
      </c>
      <c r="L43" s="126">
        <f t="shared" si="9"/>
        <v>397</v>
      </c>
      <c r="M43" s="126">
        <f t="shared" si="10"/>
        <v>274</v>
      </c>
      <c r="N43" s="49">
        <f t="shared" si="11"/>
        <v>0.23929471032745592</v>
      </c>
      <c r="O43" s="43">
        <f t="shared" si="12"/>
        <v>0.34671532846715331</v>
      </c>
      <c r="P43" s="247">
        <v>4431</v>
      </c>
      <c r="Q43" s="126">
        <v>2834</v>
      </c>
      <c r="R43" s="126">
        <v>1916</v>
      </c>
      <c r="S43" s="126">
        <f t="shared" si="13"/>
        <v>7265</v>
      </c>
      <c r="T43" s="126">
        <f t="shared" si="14"/>
        <v>6347</v>
      </c>
      <c r="U43" s="49">
        <f t="shared" si="15"/>
        <v>0.60991052993805916</v>
      </c>
      <c r="V43" s="43">
        <f t="shared" si="16"/>
        <v>0.69812509847171889</v>
      </c>
      <c r="W43" s="38">
        <v>1983</v>
      </c>
      <c r="X43" s="125">
        <v>1152</v>
      </c>
      <c r="Y43" s="126">
        <v>752</v>
      </c>
      <c r="Z43" s="126">
        <v>588</v>
      </c>
      <c r="AA43" s="126">
        <f t="shared" si="17"/>
        <v>1904</v>
      </c>
      <c r="AB43" s="126">
        <f t="shared" si="18"/>
        <v>1740</v>
      </c>
      <c r="AC43" s="49">
        <f t="shared" si="19"/>
        <v>0.60504201680672265</v>
      </c>
      <c r="AD43" s="43">
        <f t="shared" si="20"/>
        <v>0.66206896551724137</v>
      </c>
      <c r="AE43" s="125">
        <v>311</v>
      </c>
      <c r="AF43" s="126">
        <v>750</v>
      </c>
      <c r="AG43" s="126">
        <v>473</v>
      </c>
      <c r="AH43" s="126">
        <f t="shared" si="21"/>
        <v>1061</v>
      </c>
      <c r="AI43" s="126">
        <f t="shared" si="22"/>
        <v>784</v>
      </c>
      <c r="AJ43" s="49">
        <f t="shared" si="23"/>
        <v>0.29311969839773799</v>
      </c>
      <c r="AK43" s="43">
        <f t="shared" si="24"/>
        <v>0.39668367346938777</v>
      </c>
      <c r="AL43" s="125">
        <v>1950</v>
      </c>
      <c r="AM43" s="126">
        <v>1046</v>
      </c>
      <c r="AN43" s="126">
        <v>104</v>
      </c>
      <c r="AO43" s="126">
        <f t="shared" si="25"/>
        <v>2996</v>
      </c>
      <c r="AP43" s="126">
        <f t="shared" si="26"/>
        <v>2054</v>
      </c>
      <c r="AQ43" s="49">
        <f t="shared" si="27"/>
        <v>0.65086782376502006</v>
      </c>
      <c r="AR43" s="43">
        <f t="shared" si="28"/>
        <v>0.94936708860759489</v>
      </c>
      <c r="AS43" s="62">
        <v>1983</v>
      </c>
      <c r="AT43" s="146">
        <v>2133</v>
      </c>
      <c r="AU43" s="147">
        <v>1405</v>
      </c>
      <c r="AV43" s="147">
        <v>1038</v>
      </c>
      <c r="AW43" s="147">
        <f t="shared" si="45"/>
        <v>3538</v>
      </c>
      <c r="AX43" s="147">
        <f t="shared" si="46"/>
        <v>3171</v>
      </c>
      <c r="AY43" s="49">
        <f t="shared" si="47"/>
        <v>0.60288298473713964</v>
      </c>
      <c r="AZ43" s="43">
        <f t="shared" si="48"/>
        <v>0.67265846736045409</v>
      </c>
      <c r="BA43" s="62">
        <v>1983</v>
      </c>
      <c r="BB43" s="146">
        <v>2516</v>
      </c>
      <c r="BC43" s="147">
        <v>1637</v>
      </c>
      <c r="BD43" s="147">
        <v>1188</v>
      </c>
      <c r="BE43" s="41">
        <f t="shared" si="54"/>
        <v>4153</v>
      </c>
      <c r="BF43" s="41">
        <f t="shared" si="61"/>
        <v>3704</v>
      </c>
      <c r="BG43" s="49">
        <f t="shared" si="55"/>
        <v>0.6058271129304118</v>
      </c>
      <c r="BH43" s="43">
        <f t="shared" si="60"/>
        <v>0.67926565874730016</v>
      </c>
      <c r="BI43" s="62">
        <v>1983</v>
      </c>
      <c r="BJ43" s="54">
        <v>728</v>
      </c>
      <c r="BK43" s="41">
        <v>417</v>
      </c>
      <c r="BL43" s="41">
        <v>256</v>
      </c>
      <c r="BM43" s="41">
        <f t="shared" si="29"/>
        <v>984</v>
      </c>
      <c r="BN43" s="41">
        <f t="shared" si="30"/>
        <v>984</v>
      </c>
      <c r="BO43" s="49">
        <f t="shared" si="31"/>
        <v>0.73983739837398377</v>
      </c>
      <c r="BP43" s="43">
        <f t="shared" si="32"/>
        <v>0.73983739837398377</v>
      </c>
      <c r="BQ43" s="125">
        <v>907</v>
      </c>
      <c r="BR43" s="126">
        <v>1139</v>
      </c>
      <c r="BS43" s="126">
        <v>511</v>
      </c>
      <c r="BT43" s="126">
        <f t="shared" si="62"/>
        <v>2046</v>
      </c>
      <c r="BU43" s="126">
        <f t="shared" si="63"/>
        <v>1418</v>
      </c>
      <c r="BV43" s="49">
        <f t="shared" si="64"/>
        <v>0.44330400782013685</v>
      </c>
      <c r="BW43" s="43">
        <f t="shared" si="65"/>
        <v>0.63963328631875882</v>
      </c>
      <c r="BX43" s="125">
        <v>1609</v>
      </c>
      <c r="BY43" s="126">
        <v>1785</v>
      </c>
      <c r="BZ43" s="126">
        <v>875</v>
      </c>
      <c r="CA43" s="126">
        <f t="shared" si="66"/>
        <v>3394</v>
      </c>
      <c r="CB43" s="126">
        <f t="shared" si="67"/>
        <v>2484</v>
      </c>
      <c r="CC43" s="49">
        <f t="shared" si="68"/>
        <v>0.47407189157336477</v>
      </c>
      <c r="CD43" s="43">
        <f t="shared" si="69"/>
        <v>0.64774557165861513</v>
      </c>
      <c r="CE43" s="62">
        <v>1983</v>
      </c>
      <c r="CF43" s="234">
        <v>5736</v>
      </c>
      <c r="CG43" s="235">
        <v>2518</v>
      </c>
      <c r="CH43" s="235">
        <v>1209</v>
      </c>
      <c r="CI43" s="235">
        <f t="shared" si="70"/>
        <v>8254</v>
      </c>
      <c r="CJ43" s="235">
        <f t="shared" si="71"/>
        <v>6945</v>
      </c>
      <c r="CK43" s="190">
        <f t="shared" si="72"/>
        <v>0.69493578870850492</v>
      </c>
      <c r="CL43" s="194">
        <f t="shared" si="73"/>
        <v>0.8259179265658747</v>
      </c>
      <c r="CM43" s="202">
        <v>4472</v>
      </c>
      <c r="CN43" s="203">
        <v>918</v>
      </c>
      <c r="CO43" s="203">
        <v>365</v>
      </c>
      <c r="CP43" s="203">
        <f t="shared" si="74"/>
        <v>5390</v>
      </c>
      <c r="CQ43" s="203">
        <f t="shared" si="75"/>
        <v>4837</v>
      </c>
      <c r="CR43" s="190">
        <f t="shared" si="59"/>
        <v>0.82968460111317255</v>
      </c>
      <c r="CS43" s="194">
        <f t="shared" si="76"/>
        <v>0.92454000413479431</v>
      </c>
      <c r="CT43" s="202">
        <v>1405</v>
      </c>
      <c r="CU43" s="203">
        <v>190</v>
      </c>
      <c r="CV43" s="203">
        <v>32</v>
      </c>
      <c r="CW43" s="203">
        <f t="shared" si="77"/>
        <v>1595</v>
      </c>
      <c r="CX43" s="203">
        <f t="shared" si="78"/>
        <v>1437</v>
      </c>
      <c r="CY43" s="190">
        <f t="shared" si="79"/>
        <v>0.88087774294670851</v>
      </c>
      <c r="CZ43" s="194">
        <f t="shared" si="80"/>
        <v>0.97773138482950595</v>
      </c>
      <c r="DA43" s="62">
        <v>1983</v>
      </c>
      <c r="DB43" s="54">
        <f t="shared" si="53"/>
        <v>17161</v>
      </c>
      <c r="DC43" s="41">
        <f t="shared" si="53"/>
        <v>12100</v>
      </c>
      <c r="DD43" s="41">
        <f t="shared" si="53"/>
        <v>7126</v>
      </c>
      <c r="DE43" s="41">
        <f t="shared" si="43"/>
        <v>29261</v>
      </c>
      <c r="DF43" s="41">
        <f t="shared" si="44"/>
        <v>24287</v>
      </c>
      <c r="DG43" s="49">
        <f t="shared" si="37"/>
        <v>0.58648029800758694</v>
      </c>
      <c r="DH43" s="43">
        <f t="shared" si="38"/>
        <v>0.70659200395273192</v>
      </c>
      <c r="DI43" s="54">
        <f>'Table 1'!G49</f>
        <v>24359</v>
      </c>
      <c r="DJ43" s="41">
        <f t="shared" si="39"/>
        <v>24287</v>
      </c>
      <c r="DK43" s="55">
        <f t="shared" si="40"/>
        <v>-2.9557863623301448E-3</v>
      </c>
      <c r="DL43" s="49">
        <f>'Table 1'!M49</f>
        <v>0.70446241635535123</v>
      </c>
      <c r="DM43" s="49">
        <f t="shared" si="41"/>
        <v>0.70659200395273192</v>
      </c>
      <c r="DN43" s="43">
        <f t="shared" si="42"/>
        <v>2.1295875973806888E-3</v>
      </c>
    </row>
    <row r="44" spans="1:118" x14ac:dyDescent="0.2">
      <c r="A44" s="38">
        <v>1984</v>
      </c>
      <c r="B44" s="125">
        <v>646</v>
      </c>
      <c r="C44" s="126">
        <v>2336</v>
      </c>
      <c r="D44" s="126">
        <v>1672</v>
      </c>
      <c r="E44" s="126">
        <f t="shared" si="5"/>
        <v>2982</v>
      </c>
      <c r="F44" s="126">
        <f t="shared" si="6"/>
        <v>2318</v>
      </c>
      <c r="G44" s="49">
        <f t="shared" si="7"/>
        <v>0.21663313212608987</v>
      </c>
      <c r="H44" s="43">
        <f t="shared" si="8"/>
        <v>0.27868852459016391</v>
      </c>
      <c r="I44" s="125">
        <v>106</v>
      </c>
      <c r="J44" s="126">
        <v>302</v>
      </c>
      <c r="K44" s="126">
        <v>176</v>
      </c>
      <c r="L44" s="126">
        <f t="shared" si="9"/>
        <v>408</v>
      </c>
      <c r="M44" s="126">
        <f t="shared" si="10"/>
        <v>282</v>
      </c>
      <c r="N44" s="49">
        <f t="shared" si="11"/>
        <v>0.25980392156862747</v>
      </c>
      <c r="O44" s="43">
        <f t="shared" si="12"/>
        <v>0.37588652482269502</v>
      </c>
      <c r="P44" s="247">
        <v>4331</v>
      </c>
      <c r="Q44" s="126">
        <v>3438</v>
      </c>
      <c r="R44" s="126">
        <v>2358</v>
      </c>
      <c r="S44" s="126">
        <f t="shared" si="13"/>
        <v>7769</v>
      </c>
      <c r="T44" s="126">
        <f t="shared" si="14"/>
        <v>6689</v>
      </c>
      <c r="U44" s="49">
        <f t="shared" si="15"/>
        <v>0.55747200411893427</v>
      </c>
      <c r="V44" s="43">
        <f t="shared" si="16"/>
        <v>0.64748093885483626</v>
      </c>
      <c r="W44" s="38">
        <v>1984</v>
      </c>
      <c r="X44" s="125">
        <v>1204</v>
      </c>
      <c r="Y44" s="126">
        <v>875</v>
      </c>
      <c r="Z44" s="126">
        <v>703</v>
      </c>
      <c r="AA44" s="126">
        <f t="shared" si="17"/>
        <v>2079</v>
      </c>
      <c r="AB44" s="126">
        <f t="shared" si="18"/>
        <v>1907</v>
      </c>
      <c r="AC44" s="49">
        <f t="shared" si="19"/>
        <v>0.57912457912457915</v>
      </c>
      <c r="AD44" s="43">
        <f t="shared" si="20"/>
        <v>0.63135815416885155</v>
      </c>
      <c r="AE44" s="125">
        <v>327</v>
      </c>
      <c r="AF44" s="126">
        <v>861</v>
      </c>
      <c r="AG44" s="126">
        <v>577</v>
      </c>
      <c r="AH44" s="126">
        <f t="shared" si="21"/>
        <v>1188</v>
      </c>
      <c r="AI44" s="126">
        <f t="shared" si="22"/>
        <v>904</v>
      </c>
      <c r="AJ44" s="49">
        <f t="shared" si="23"/>
        <v>0.27525252525252525</v>
      </c>
      <c r="AK44" s="43">
        <f t="shared" si="24"/>
        <v>0.36172566371681414</v>
      </c>
      <c r="AL44" s="125">
        <v>2004</v>
      </c>
      <c r="AM44" s="126">
        <v>1444</v>
      </c>
      <c r="AN44" s="126">
        <v>480</v>
      </c>
      <c r="AO44" s="126">
        <f t="shared" si="25"/>
        <v>3448</v>
      </c>
      <c r="AP44" s="126">
        <f t="shared" si="26"/>
        <v>2484</v>
      </c>
      <c r="AQ44" s="49">
        <f t="shared" si="27"/>
        <v>0.58120649651972156</v>
      </c>
      <c r="AR44" s="43">
        <f t="shared" si="28"/>
        <v>0.80676328502415462</v>
      </c>
      <c r="AS44" s="62">
        <v>1984</v>
      </c>
      <c r="AT44" s="146">
        <v>2172</v>
      </c>
      <c r="AU44" s="147">
        <v>1859</v>
      </c>
      <c r="AV44" s="147">
        <v>1466</v>
      </c>
      <c r="AW44" s="147">
        <f t="shared" si="45"/>
        <v>4031</v>
      </c>
      <c r="AX44" s="147">
        <f t="shared" si="46"/>
        <v>3638</v>
      </c>
      <c r="AY44" s="49">
        <f t="shared" si="47"/>
        <v>0.53882411312329448</v>
      </c>
      <c r="AZ44" s="43">
        <f t="shared" si="48"/>
        <v>0.59703133589884549</v>
      </c>
      <c r="BA44" s="62">
        <v>1984</v>
      </c>
      <c r="BB44" s="146">
        <v>2566</v>
      </c>
      <c r="BC44" s="147">
        <v>2162</v>
      </c>
      <c r="BD44" s="147">
        <v>1683</v>
      </c>
      <c r="BE44" s="41">
        <f t="shared" si="54"/>
        <v>4728</v>
      </c>
      <c r="BF44" s="41">
        <f t="shared" si="61"/>
        <v>4249</v>
      </c>
      <c r="BG44" s="49">
        <f t="shared" si="55"/>
        <v>0.5427241962774958</v>
      </c>
      <c r="BH44" s="43">
        <f t="shared" si="60"/>
        <v>0.60390680160037657</v>
      </c>
      <c r="BI44" s="62">
        <v>1984</v>
      </c>
      <c r="BJ44" s="54">
        <v>776</v>
      </c>
      <c r="BK44" s="41">
        <v>634</v>
      </c>
      <c r="BL44" s="41">
        <v>466</v>
      </c>
      <c r="BM44" s="41">
        <f t="shared" si="29"/>
        <v>1242</v>
      </c>
      <c r="BN44" s="41">
        <f t="shared" si="30"/>
        <v>1242</v>
      </c>
      <c r="BO44" s="49">
        <f t="shared" si="31"/>
        <v>0.62479871175523349</v>
      </c>
      <c r="BP44" s="43">
        <f t="shared" si="32"/>
        <v>0.62479871175523349</v>
      </c>
      <c r="BQ44" s="125">
        <v>958</v>
      </c>
      <c r="BR44" s="126">
        <v>1535</v>
      </c>
      <c r="BS44" s="126">
        <v>879</v>
      </c>
      <c r="BT44" s="126">
        <f t="shared" si="62"/>
        <v>2493</v>
      </c>
      <c r="BU44" s="126">
        <f t="shared" si="63"/>
        <v>1837</v>
      </c>
      <c r="BV44" s="49">
        <f t="shared" si="64"/>
        <v>0.38427597272362618</v>
      </c>
      <c r="BW44" s="43">
        <f t="shared" si="65"/>
        <v>0.52150244964616221</v>
      </c>
      <c r="BX44" s="125">
        <v>1718</v>
      </c>
      <c r="BY44" s="126">
        <v>2339</v>
      </c>
      <c r="BZ44" s="126">
        <v>1386</v>
      </c>
      <c r="CA44" s="126">
        <f t="shared" si="66"/>
        <v>4057</v>
      </c>
      <c r="CB44" s="126">
        <f t="shared" si="67"/>
        <v>3104</v>
      </c>
      <c r="CC44" s="49">
        <f t="shared" si="68"/>
        <v>0.4234656149864432</v>
      </c>
      <c r="CD44" s="43">
        <f t="shared" si="69"/>
        <v>0.553479381443299</v>
      </c>
      <c r="CE44" s="62">
        <v>1984</v>
      </c>
      <c r="CF44" s="234">
        <v>5937</v>
      </c>
      <c r="CG44" s="235">
        <v>3032</v>
      </c>
      <c r="CH44" s="235">
        <v>1664</v>
      </c>
      <c r="CI44" s="235">
        <f t="shared" si="70"/>
        <v>8969</v>
      </c>
      <c r="CJ44" s="235">
        <f t="shared" si="71"/>
        <v>7601</v>
      </c>
      <c r="CK44" s="190">
        <f t="shared" si="72"/>
        <v>0.66194670531831867</v>
      </c>
      <c r="CL44" s="194">
        <f t="shared" si="73"/>
        <v>0.78108143665307195</v>
      </c>
      <c r="CM44" s="202">
        <v>4601</v>
      </c>
      <c r="CN44" s="203">
        <v>1024</v>
      </c>
      <c r="CO44" s="203">
        <v>445</v>
      </c>
      <c r="CP44" s="203">
        <f t="shared" si="74"/>
        <v>5625</v>
      </c>
      <c r="CQ44" s="203">
        <f t="shared" si="75"/>
        <v>5046</v>
      </c>
      <c r="CR44" s="190">
        <f t="shared" si="59"/>
        <v>0.81795555555555555</v>
      </c>
      <c r="CS44" s="194">
        <f t="shared" si="76"/>
        <v>0.91181133571145456</v>
      </c>
      <c r="CT44" s="202">
        <v>1463</v>
      </c>
      <c r="CU44" s="203">
        <v>229</v>
      </c>
      <c r="CV44" s="203">
        <v>65</v>
      </c>
      <c r="CW44" s="203">
        <f t="shared" si="77"/>
        <v>1692</v>
      </c>
      <c r="CX44" s="203">
        <f t="shared" si="78"/>
        <v>1528</v>
      </c>
      <c r="CY44" s="190">
        <f t="shared" si="79"/>
        <v>0.86465721040189125</v>
      </c>
      <c r="CZ44" s="194">
        <f t="shared" si="80"/>
        <v>0.95746073298429324</v>
      </c>
      <c r="DA44" s="62">
        <v>1984</v>
      </c>
      <c r="DB44" s="54">
        <f t="shared" si="53"/>
        <v>17503</v>
      </c>
      <c r="DC44" s="41">
        <f t="shared" si="53"/>
        <v>14781</v>
      </c>
      <c r="DD44" s="41">
        <f t="shared" si="53"/>
        <v>9480</v>
      </c>
      <c r="DE44" s="41">
        <f t="shared" si="43"/>
        <v>32284</v>
      </c>
      <c r="DF44" s="41">
        <f t="shared" si="44"/>
        <v>26983</v>
      </c>
      <c r="DG44" s="49">
        <f t="shared" si="37"/>
        <v>0.54215710568702769</v>
      </c>
      <c r="DH44" s="43">
        <f t="shared" si="38"/>
        <v>0.64866767965015004</v>
      </c>
      <c r="DI44" s="54">
        <f>'Table 1'!G50</f>
        <v>27063</v>
      </c>
      <c r="DJ44" s="41">
        <f t="shared" si="39"/>
        <v>26983</v>
      </c>
      <c r="DK44" s="55">
        <f t="shared" si="40"/>
        <v>-2.9560654768503122E-3</v>
      </c>
      <c r="DL44" s="49">
        <f>'Table 1'!M50</f>
        <v>0.64678712633484836</v>
      </c>
      <c r="DM44" s="49">
        <f t="shared" si="41"/>
        <v>0.64866767965015004</v>
      </c>
      <c r="DN44" s="43">
        <f t="shared" si="42"/>
        <v>1.8805533153016807E-3</v>
      </c>
    </row>
    <row r="45" spans="1:118" x14ac:dyDescent="0.2">
      <c r="A45" s="38">
        <v>1985</v>
      </c>
      <c r="B45" s="125">
        <v>730</v>
      </c>
      <c r="C45" s="126">
        <v>2916</v>
      </c>
      <c r="D45" s="126">
        <v>2186</v>
      </c>
      <c r="E45" s="126">
        <f t="shared" si="5"/>
        <v>3646</v>
      </c>
      <c r="F45" s="126">
        <f t="shared" si="6"/>
        <v>2916</v>
      </c>
      <c r="G45" s="49">
        <f t="shared" si="7"/>
        <v>0.20021941854086669</v>
      </c>
      <c r="H45" s="43">
        <f t="shared" si="8"/>
        <v>0.2503429355281207</v>
      </c>
      <c r="I45" s="125">
        <v>121</v>
      </c>
      <c r="J45" s="126">
        <v>403</v>
      </c>
      <c r="K45" s="126">
        <v>259</v>
      </c>
      <c r="L45" s="126">
        <f t="shared" si="9"/>
        <v>524</v>
      </c>
      <c r="M45" s="126">
        <f t="shared" si="10"/>
        <v>380</v>
      </c>
      <c r="N45" s="49">
        <f t="shared" si="11"/>
        <v>0.23091603053435114</v>
      </c>
      <c r="O45" s="43">
        <f t="shared" si="12"/>
        <v>0.31842105263157894</v>
      </c>
      <c r="P45" s="247">
        <v>4823</v>
      </c>
      <c r="Q45" s="126">
        <v>3861</v>
      </c>
      <c r="R45" s="126">
        <v>2572</v>
      </c>
      <c r="S45" s="126">
        <f t="shared" si="13"/>
        <v>8684</v>
      </c>
      <c r="T45" s="126">
        <f t="shared" si="14"/>
        <v>7395</v>
      </c>
      <c r="U45" s="49">
        <f t="shared" si="15"/>
        <v>0.55538922155688619</v>
      </c>
      <c r="V45" s="43">
        <f t="shared" si="16"/>
        <v>0.65219743069641645</v>
      </c>
      <c r="W45" s="38">
        <v>1985</v>
      </c>
      <c r="X45" s="125">
        <v>1322</v>
      </c>
      <c r="Y45" s="126">
        <v>1047</v>
      </c>
      <c r="Z45" s="126">
        <v>857</v>
      </c>
      <c r="AA45" s="126">
        <f t="shared" si="17"/>
        <v>2369</v>
      </c>
      <c r="AB45" s="126">
        <f t="shared" si="18"/>
        <v>2179</v>
      </c>
      <c r="AC45" s="49">
        <f t="shared" si="19"/>
        <v>0.55804136766568169</v>
      </c>
      <c r="AD45" s="43">
        <f t="shared" si="20"/>
        <v>0.606700321248279</v>
      </c>
      <c r="AE45" s="125">
        <v>342</v>
      </c>
      <c r="AF45" s="126">
        <v>881</v>
      </c>
      <c r="AG45" s="126">
        <v>574</v>
      </c>
      <c r="AH45" s="126">
        <f t="shared" si="21"/>
        <v>1223</v>
      </c>
      <c r="AI45" s="126">
        <f t="shared" si="22"/>
        <v>916</v>
      </c>
      <c r="AJ45" s="49">
        <f t="shared" si="23"/>
        <v>0.27964022894521667</v>
      </c>
      <c r="AK45" s="43">
        <f t="shared" si="24"/>
        <v>0.37336244541484714</v>
      </c>
      <c r="AL45" s="125">
        <v>2132</v>
      </c>
      <c r="AM45" s="126">
        <v>1617</v>
      </c>
      <c r="AN45" s="126">
        <v>550</v>
      </c>
      <c r="AO45" s="126">
        <f t="shared" si="25"/>
        <v>3749</v>
      </c>
      <c r="AP45" s="126">
        <f t="shared" si="26"/>
        <v>2682</v>
      </c>
      <c r="AQ45" s="49">
        <f t="shared" si="27"/>
        <v>0.56868498266204326</v>
      </c>
      <c r="AR45" s="43">
        <f t="shared" si="28"/>
        <v>0.7949291573452647</v>
      </c>
      <c r="AS45" s="62">
        <v>1985</v>
      </c>
      <c r="AT45" s="146">
        <v>2433</v>
      </c>
      <c r="AU45" s="147">
        <v>1693</v>
      </c>
      <c r="AV45" s="147">
        <v>1241</v>
      </c>
      <c r="AW45" s="147">
        <f t="shared" si="45"/>
        <v>4126</v>
      </c>
      <c r="AX45" s="147">
        <f t="shared" si="46"/>
        <v>3674</v>
      </c>
      <c r="AY45" s="49">
        <f t="shared" si="47"/>
        <v>0.5896752302472128</v>
      </c>
      <c r="AZ45" s="43">
        <f t="shared" si="48"/>
        <v>0.66222101252041377</v>
      </c>
      <c r="BA45" s="62">
        <v>1985</v>
      </c>
      <c r="BB45" s="146">
        <v>2881</v>
      </c>
      <c r="BC45" s="147">
        <v>2081</v>
      </c>
      <c r="BD45" s="147">
        <v>1533</v>
      </c>
      <c r="BE45" s="41">
        <f t="shared" si="54"/>
        <v>4962</v>
      </c>
      <c r="BF45" s="41">
        <f t="shared" si="61"/>
        <v>4414</v>
      </c>
      <c r="BG45" s="49">
        <f t="shared" si="55"/>
        <v>0.5806126561870214</v>
      </c>
      <c r="BH45" s="43">
        <f t="shared" si="60"/>
        <v>0.65269596737652924</v>
      </c>
      <c r="BI45" s="62">
        <v>1985</v>
      </c>
      <c r="BJ45" s="54">
        <v>878</v>
      </c>
      <c r="BK45" s="41">
        <v>743</v>
      </c>
      <c r="BL45" s="41">
        <v>519</v>
      </c>
      <c r="BM45" s="41">
        <f t="shared" si="29"/>
        <v>1397</v>
      </c>
      <c r="BN45" s="41">
        <f t="shared" si="30"/>
        <v>1397</v>
      </c>
      <c r="BO45" s="49">
        <f t="shared" si="31"/>
        <v>0.62848962061560487</v>
      </c>
      <c r="BP45" s="43">
        <f t="shared" si="32"/>
        <v>0.62848962061560487</v>
      </c>
      <c r="BQ45" s="125">
        <v>1074</v>
      </c>
      <c r="BR45" s="126">
        <v>1855</v>
      </c>
      <c r="BS45" s="126">
        <v>1099</v>
      </c>
      <c r="BT45" s="126">
        <f t="shared" si="62"/>
        <v>2929</v>
      </c>
      <c r="BU45" s="126">
        <f t="shared" si="63"/>
        <v>2173</v>
      </c>
      <c r="BV45" s="49">
        <f t="shared" si="64"/>
        <v>0.36667804711505636</v>
      </c>
      <c r="BW45" s="43">
        <f t="shared" si="65"/>
        <v>0.4942475839852738</v>
      </c>
      <c r="BX45" s="125">
        <v>1938</v>
      </c>
      <c r="BY45" s="126">
        <v>2859</v>
      </c>
      <c r="BZ45" s="126">
        <v>1777</v>
      </c>
      <c r="CA45" s="126">
        <f t="shared" si="66"/>
        <v>4797</v>
      </c>
      <c r="CB45" s="126">
        <f t="shared" si="67"/>
        <v>3715</v>
      </c>
      <c r="CC45" s="49">
        <f t="shared" si="68"/>
        <v>0.40400250156347717</v>
      </c>
      <c r="CD45" s="43">
        <f t="shared" si="69"/>
        <v>0.52166890982503367</v>
      </c>
      <c r="CE45" s="62">
        <v>1985</v>
      </c>
      <c r="CF45" s="234">
        <v>6385</v>
      </c>
      <c r="CG45" s="235">
        <v>3668</v>
      </c>
      <c r="CH45" s="235">
        <v>2137</v>
      </c>
      <c r="CI45" s="235">
        <f t="shared" si="70"/>
        <v>10053</v>
      </c>
      <c r="CJ45" s="235">
        <f t="shared" si="71"/>
        <v>8522</v>
      </c>
      <c r="CK45" s="190">
        <f t="shared" si="72"/>
        <v>0.63513379090818656</v>
      </c>
      <c r="CL45" s="194">
        <f t="shared" si="73"/>
        <v>0.74923726824689041</v>
      </c>
      <c r="CM45" s="202">
        <v>4877</v>
      </c>
      <c r="CN45" s="203">
        <v>1164</v>
      </c>
      <c r="CO45" s="203">
        <v>519</v>
      </c>
      <c r="CP45" s="203">
        <f t="shared" si="74"/>
        <v>6041</v>
      </c>
      <c r="CQ45" s="203">
        <f t="shared" si="75"/>
        <v>5396</v>
      </c>
      <c r="CR45" s="190">
        <f t="shared" si="59"/>
        <v>0.80731666942559177</v>
      </c>
      <c r="CS45" s="194">
        <f t="shared" si="76"/>
        <v>0.90381764269829501</v>
      </c>
      <c r="CT45" s="202">
        <v>1573</v>
      </c>
      <c r="CU45" s="203">
        <v>287</v>
      </c>
      <c r="CV45" s="203">
        <v>99</v>
      </c>
      <c r="CW45" s="203">
        <f t="shared" si="77"/>
        <v>1860</v>
      </c>
      <c r="CX45" s="203">
        <f t="shared" si="78"/>
        <v>1672</v>
      </c>
      <c r="CY45" s="190">
        <f t="shared" si="79"/>
        <v>0.8456989247311828</v>
      </c>
      <c r="CZ45" s="194">
        <f t="shared" si="80"/>
        <v>0.94078947368421051</v>
      </c>
      <c r="DA45" s="62">
        <v>1985</v>
      </c>
      <c r="DB45" s="54">
        <f t="shared" si="53"/>
        <v>19166</v>
      </c>
      <c r="DC45" s="41">
        <f t="shared" si="53"/>
        <v>16829</v>
      </c>
      <c r="DD45" s="41">
        <f t="shared" si="53"/>
        <v>10827</v>
      </c>
      <c r="DE45" s="41">
        <f t="shared" si="43"/>
        <v>35995</v>
      </c>
      <c r="DF45" s="41">
        <f t="shared" si="44"/>
        <v>29993</v>
      </c>
      <c r="DG45" s="49">
        <f t="shared" si="37"/>
        <v>0.53246284206139738</v>
      </c>
      <c r="DH45" s="43">
        <f t="shared" si="38"/>
        <v>0.63901577034641421</v>
      </c>
      <c r="DI45" s="54">
        <f>'Table 1'!G51</f>
        <v>30065</v>
      </c>
      <c r="DJ45" s="41">
        <f t="shared" si="39"/>
        <v>29993</v>
      </c>
      <c r="DK45" s="55">
        <f t="shared" si="40"/>
        <v>-2.394811242308332E-3</v>
      </c>
      <c r="DL45" s="49">
        <f>'Table 1'!M51</f>
        <v>0.63755197073008485</v>
      </c>
      <c r="DM45" s="49">
        <f t="shared" si="41"/>
        <v>0.63901577034641421</v>
      </c>
      <c r="DN45" s="43">
        <f t="shared" si="42"/>
        <v>1.4637996163293643E-3</v>
      </c>
    </row>
    <row r="46" spans="1:118" x14ac:dyDescent="0.2">
      <c r="A46" s="38">
        <v>1986</v>
      </c>
      <c r="B46" s="125">
        <v>783</v>
      </c>
      <c r="C46" s="126">
        <v>2677</v>
      </c>
      <c r="D46" s="126">
        <v>1836</v>
      </c>
      <c r="E46" s="126">
        <f t="shared" si="5"/>
        <v>3460</v>
      </c>
      <c r="F46" s="126">
        <f t="shared" si="6"/>
        <v>2619</v>
      </c>
      <c r="G46" s="49">
        <f t="shared" si="7"/>
        <v>0.22630057803468209</v>
      </c>
      <c r="H46" s="43">
        <f t="shared" si="8"/>
        <v>0.29896907216494845</v>
      </c>
      <c r="I46" s="125">
        <v>136</v>
      </c>
      <c r="J46" s="126">
        <v>591</v>
      </c>
      <c r="K46" s="126">
        <v>423</v>
      </c>
      <c r="L46" s="126">
        <f t="shared" si="9"/>
        <v>727</v>
      </c>
      <c r="M46" s="126">
        <f t="shared" si="10"/>
        <v>559</v>
      </c>
      <c r="N46" s="49">
        <f t="shared" si="11"/>
        <v>0.18707015130674004</v>
      </c>
      <c r="O46" s="43">
        <f t="shared" si="12"/>
        <v>0.24329159212880144</v>
      </c>
      <c r="P46" s="247">
        <v>5528</v>
      </c>
      <c r="Q46" s="126">
        <v>3441</v>
      </c>
      <c r="R46" s="126">
        <v>1907</v>
      </c>
      <c r="S46" s="126">
        <f t="shared" si="13"/>
        <v>8969</v>
      </c>
      <c r="T46" s="126">
        <f t="shared" si="14"/>
        <v>7435</v>
      </c>
      <c r="U46" s="49">
        <f t="shared" si="15"/>
        <v>0.61634518898427915</v>
      </c>
      <c r="V46" s="43">
        <f t="shared" si="16"/>
        <v>0.74351042367182241</v>
      </c>
      <c r="W46" s="38">
        <v>1986</v>
      </c>
      <c r="X46" s="125">
        <v>1534</v>
      </c>
      <c r="Y46" s="126">
        <v>1150</v>
      </c>
      <c r="Z46" s="126">
        <v>934</v>
      </c>
      <c r="AA46" s="126">
        <f t="shared" si="17"/>
        <v>2684</v>
      </c>
      <c r="AB46" s="126">
        <f t="shared" si="18"/>
        <v>2468</v>
      </c>
      <c r="AC46" s="49">
        <f t="shared" si="19"/>
        <v>0.57153502235469444</v>
      </c>
      <c r="AD46" s="43">
        <f t="shared" si="20"/>
        <v>0.62155591572123181</v>
      </c>
      <c r="AE46" s="125">
        <v>431</v>
      </c>
      <c r="AF46" s="126">
        <v>1117</v>
      </c>
      <c r="AG46" s="126">
        <v>776</v>
      </c>
      <c r="AH46" s="126">
        <f t="shared" si="21"/>
        <v>1548</v>
      </c>
      <c r="AI46" s="126">
        <f t="shared" si="22"/>
        <v>1207</v>
      </c>
      <c r="AJ46" s="49">
        <f t="shared" si="23"/>
        <v>0.2784237726098191</v>
      </c>
      <c r="AK46" s="43">
        <f t="shared" si="24"/>
        <v>0.35708367854183926</v>
      </c>
      <c r="AL46" s="125">
        <v>2510</v>
      </c>
      <c r="AM46" s="126">
        <v>1679</v>
      </c>
      <c r="AN46" s="126">
        <v>449</v>
      </c>
      <c r="AO46" s="126">
        <f t="shared" si="25"/>
        <v>4189</v>
      </c>
      <c r="AP46" s="126">
        <f t="shared" si="26"/>
        <v>2959</v>
      </c>
      <c r="AQ46" s="49">
        <f t="shared" si="27"/>
        <v>0.59918835044163288</v>
      </c>
      <c r="AR46" s="43">
        <f t="shared" si="28"/>
        <v>0.84825954714430551</v>
      </c>
      <c r="AS46" s="62">
        <v>1986</v>
      </c>
      <c r="AT46" s="146">
        <v>2942</v>
      </c>
      <c r="AU46" s="147">
        <v>2472</v>
      </c>
      <c r="AV46" s="147">
        <v>1908</v>
      </c>
      <c r="AW46" s="147">
        <f t="shared" si="45"/>
        <v>5414</v>
      </c>
      <c r="AX46" s="147">
        <f t="shared" si="46"/>
        <v>4850</v>
      </c>
      <c r="AY46" s="49">
        <f t="shared" si="47"/>
        <v>0.54340598448466937</v>
      </c>
      <c r="AZ46" s="43">
        <f t="shared" si="48"/>
        <v>0.60659793814432994</v>
      </c>
      <c r="BA46" s="62">
        <v>1986</v>
      </c>
      <c r="BB46" s="146">
        <v>3493</v>
      </c>
      <c r="BC46" s="147">
        <v>2898</v>
      </c>
      <c r="BD46" s="147">
        <v>2214</v>
      </c>
      <c r="BE46" s="41">
        <f t="shared" si="54"/>
        <v>6391</v>
      </c>
      <c r="BF46" s="41">
        <f t="shared" si="61"/>
        <v>5707</v>
      </c>
      <c r="BG46" s="49">
        <f t="shared" si="55"/>
        <v>0.54654983570646221</v>
      </c>
      <c r="BH46" s="43">
        <f t="shared" si="60"/>
        <v>0.61205537059751181</v>
      </c>
      <c r="BI46" s="62">
        <v>1986</v>
      </c>
      <c r="BJ46" s="54">
        <v>1149</v>
      </c>
      <c r="BK46" s="41">
        <v>939</v>
      </c>
      <c r="BL46" s="41">
        <v>629</v>
      </c>
      <c r="BM46" s="41">
        <f t="shared" si="29"/>
        <v>1778</v>
      </c>
      <c r="BN46" s="41">
        <f t="shared" si="30"/>
        <v>1778</v>
      </c>
      <c r="BO46" s="49">
        <f t="shared" si="31"/>
        <v>0.64623172103487059</v>
      </c>
      <c r="BP46" s="43">
        <f t="shared" si="32"/>
        <v>0.64623172103487059</v>
      </c>
      <c r="BQ46" s="125">
        <v>1384</v>
      </c>
      <c r="BR46" s="126">
        <v>2262</v>
      </c>
      <c r="BS46" s="126">
        <v>1334</v>
      </c>
      <c r="BT46" s="126">
        <f t="shared" si="62"/>
        <v>3646</v>
      </c>
      <c r="BU46" s="126">
        <f t="shared" si="63"/>
        <v>2718</v>
      </c>
      <c r="BV46" s="49">
        <f t="shared" si="64"/>
        <v>0.37959407569939657</v>
      </c>
      <c r="BW46" s="43">
        <f t="shared" si="65"/>
        <v>0.50919793966151583</v>
      </c>
      <c r="BX46" s="125">
        <v>2464</v>
      </c>
      <c r="BY46" s="126">
        <v>3486</v>
      </c>
      <c r="BZ46" s="126">
        <v>2179</v>
      </c>
      <c r="CA46" s="126">
        <f t="shared" si="66"/>
        <v>5950</v>
      </c>
      <c r="CB46" s="126">
        <f t="shared" si="67"/>
        <v>4643</v>
      </c>
      <c r="CC46" s="49">
        <f t="shared" si="68"/>
        <v>0.41411764705882353</v>
      </c>
      <c r="CD46" s="43">
        <f t="shared" si="69"/>
        <v>0.53069136334266642</v>
      </c>
      <c r="CE46" s="62">
        <v>1986</v>
      </c>
      <c r="CF46" s="234">
        <v>7571</v>
      </c>
      <c r="CG46" s="235">
        <v>4353</v>
      </c>
      <c r="CH46" s="235">
        <v>2522</v>
      </c>
      <c r="CI46" s="235">
        <f t="shared" si="70"/>
        <v>11924</v>
      </c>
      <c r="CJ46" s="235">
        <f t="shared" si="71"/>
        <v>10093</v>
      </c>
      <c r="CK46" s="190">
        <f t="shared" si="72"/>
        <v>0.63493794028849382</v>
      </c>
      <c r="CL46" s="194">
        <f t="shared" si="73"/>
        <v>0.75012384821163181</v>
      </c>
      <c r="CM46" s="202">
        <v>5705</v>
      </c>
      <c r="CN46" s="203">
        <v>1380</v>
      </c>
      <c r="CO46" s="203">
        <v>615</v>
      </c>
      <c r="CP46" s="203">
        <f t="shared" si="74"/>
        <v>7085</v>
      </c>
      <c r="CQ46" s="203">
        <f t="shared" si="75"/>
        <v>6320</v>
      </c>
      <c r="CR46" s="190">
        <f t="shared" si="59"/>
        <v>0.80522230063514466</v>
      </c>
      <c r="CS46" s="194">
        <f t="shared" si="76"/>
        <v>0.90268987341772156</v>
      </c>
      <c r="CT46" s="202">
        <v>1856</v>
      </c>
      <c r="CU46" s="203">
        <v>340</v>
      </c>
      <c r="CV46" s="203">
        <v>110</v>
      </c>
      <c r="CW46" s="203">
        <f t="shared" si="77"/>
        <v>2196</v>
      </c>
      <c r="CX46" s="203">
        <f t="shared" si="78"/>
        <v>1966</v>
      </c>
      <c r="CY46" s="190">
        <f t="shared" si="79"/>
        <v>0.84517304189435338</v>
      </c>
      <c r="CZ46" s="194">
        <f t="shared" si="80"/>
        <v>0.94404883011190233</v>
      </c>
      <c r="DA46" s="62">
        <v>1986</v>
      </c>
      <c r="DB46" s="54">
        <f t="shared" si="53"/>
        <v>22584</v>
      </c>
      <c r="DC46" s="41">
        <f t="shared" si="53"/>
        <v>18419</v>
      </c>
      <c r="DD46" s="41">
        <f t="shared" si="53"/>
        <v>11333</v>
      </c>
      <c r="DE46" s="41">
        <f t="shared" si="43"/>
        <v>41003</v>
      </c>
      <c r="DF46" s="41">
        <f t="shared" si="44"/>
        <v>33917</v>
      </c>
      <c r="DG46" s="49">
        <f t="shared" si="37"/>
        <v>0.55078896666097599</v>
      </c>
      <c r="DH46" s="43">
        <f t="shared" si="38"/>
        <v>0.66586077778105379</v>
      </c>
      <c r="DI46" s="54">
        <f>'Table 1'!G52</f>
        <v>33966</v>
      </c>
      <c r="DJ46" s="41">
        <f t="shared" si="39"/>
        <v>33917</v>
      </c>
      <c r="DK46" s="55">
        <f t="shared" si="40"/>
        <v>-1.4426190896779131E-3</v>
      </c>
      <c r="DL46" s="49">
        <f>'Table 1'!M52</f>
        <v>0.66487075310604726</v>
      </c>
      <c r="DM46" s="49">
        <f t="shared" si="41"/>
        <v>0.66586077778105379</v>
      </c>
      <c r="DN46" s="43">
        <f t="shared" si="42"/>
        <v>9.9002467500652891E-4</v>
      </c>
    </row>
    <row r="47" spans="1:118" x14ac:dyDescent="0.2">
      <c r="A47" s="38">
        <v>1987</v>
      </c>
      <c r="B47" s="125">
        <v>769</v>
      </c>
      <c r="C47" s="126">
        <v>2528</v>
      </c>
      <c r="D47" s="126">
        <v>1624</v>
      </c>
      <c r="E47" s="126">
        <f t="shared" si="5"/>
        <v>3297</v>
      </c>
      <c r="F47" s="126">
        <f t="shared" si="6"/>
        <v>2393</v>
      </c>
      <c r="G47" s="49">
        <f t="shared" si="7"/>
        <v>0.23324234152259629</v>
      </c>
      <c r="H47" s="43">
        <f t="shared" si="8"/>
        <v>0.3213539490179691</v>
      </c>
      <c r="I47" s="125">
        <v>179</v>
      </c>
      <c r="J47" s="126">
        <v>502</v>
      </c>
      <c r="K47" s="126">
        <v>314</v>
      </c>
      <c r="L47" s="126">
        <f t="shared" si="9"/>
        <v>681</v>
      </c>
      <c r="M47" s="126">
        <f t="shared" si="10"/>
        <v>493</v>
      </c>
      <c r="N47" s="49">
        <f t="shared" si="11"/>
        <v>0.26284875183553597</v>
      </c>
      <c r="O47" s="43">
        <f t="shared" si="12"/>
        <v>0.36308316430020282</v>
      </c>
      <c r="P47" s="247">
        <v>6413</v>
      </c>
      <c r="Q47" s="126">
        <v>3714</v>
      </c>
      <c r="R47" s="126">
        <v>2023</v>
      </c>
      <c r="S47" s="126">
        <f t="shared" si="13"/>
        <v>10127</v>
      </c>
      <c r="T47" s="126">
        <f t="shared" si="14"/>
        <v>8436</v>
      </c>
      <c r="U47" s="49">
        <f t="shared" si="15"/>
        <v>0.63325762812283992</v>
      </c>
      <c r="V47" s="43">
        <f t="shared" si="16"/>
        <v>0.76019440493124701</v>
      </c>
      <c r="W47" s="38">
        <v>1987</v>
      </c>
      <c r="X47" s="125">
        <v>1683</v>
      </c>
      <c r="Y47" s="126">
        <v>1386</v>
      </c>
      <c r="Z47" s="126">
        <v>1154</v>
      </c>
      <c r="AA47" s="126">
        <f t="shared" si="17"/>
        <v>3069</v>
      </c>
      <c r="AB47" s="126">
        <f t="shared" si="18"/>
        <v>2837</v>
      </c>
      <c r="AC47" s="49">
        <f t="shared" si="19"/>
        <v>0.54838709677419351</v>
      </c>
      <c r="AD47" s="43">
        <f t="shared" si="20"/>
        <v>0.5932322876277758</v>
      </c>
      <c r="AE47" s="125">
        <v>535</v>
      </c>
      <c r="AF47" s="126">
        <v>1310</v>
      </c>
      <c r="AG47" s="126">
        <v>945</v>
      </c>
      <c r="AH47" s="126">
        <f t="shared" si="21"/>
        <v>1845</v>
      </c>
      <c r="AI47" s="126">
        <f t="shared" si="22"/>
        <v>1480</v>
      </c>
      <c r="AJ47" s="49">
        <f t="shared" si="23"/>
        <v>0.28997289972899731</v>
      </c>
      <c r="AK47" s="43">
        <f t="shared" si="24"/>
        <v>0.36148648648648651</v>
      </c>
      <c r="AL47" s="125">
        <v>3055</v>
      </c>
      <c r="AM47" s="126">
        <v>2539</v>
      </c>
      <c r="AN47" s="126">
        <v>1110</v>
      </c>
      <c r="AO47" s="126">
        <f t="shared" si="25"/>
        <v>5594</v>
      </c>
      <c r="AP47" s="126">
        <f t="shared" si="26"/>
        <v>4165</v>
      </c>
      <c r="AQ47" s="49">
        <f t="shared" si="27"/>
        <v>0.54612084376117265</v>
      </c>
      <c r="AR47" s="43">
        <f t="shared" si="28"/>
        <v>0.73349339735894359</v>
      </c>
      <c r="AS47" s="62">
        <v>1987</v>
      </c>
      <c r="AT47" s="146">
        <v>3426</v>
      </c>
      <c r="AU47" s="147">
        <v>3568</v>
      </c>
      <c r="AV47" s="147">
        <v>2897</v>
      </c>
      <c r="AW47" s="147">
        <f t="shared" si="45"/>
        <v>6994</v>
      </c>
      <c r="AX47" s="147">
        <f t="shared" si="46"/>
        <v>6323</v>
      </c>
      <c r="AY47" s="49">
        <f t="shared" si="47"/>
        <v>0.48984844152130397</v>
      </c>
      <c r="AZ47" s="43">
        <f t="shared" si="48"/>
        <v>0.5418314091412304</v>
      </c>
      <c r="BA47" s="62">
        <v>1987</v>
      </c>
      <c r="BB47" s="146">
        <v>4073</v>
      </c>
      <c r="BC47" s="147">
        <v>3921</v>
      </c>
      <c r="BD47" s="147">
        <v>3108</v>
      </c>
      <c r="BE47" s="41">
        <f t="shared" si="54"/>
        <v>7994</v>
      </c>
      <c r="BF47" s="41">
        <f t="shared" si="61"/>
        <v>7181</v>
      </c>
      <c r="BG47" s="49">
        <f t="shared" si="55"/>
        <v>0.50950713034776085</v>
      </c>
      <c r="BH47" s="43">
        <f t="shared" si="60"/>
        <v>0.56719119899735415</v>
      </c>
      <c r="BI47" s="62">
        <v>1987</v>
      </c>
      <c r="BJ47" s="54">
        <v>1536</v>
      </c>
      <c r="BK47" s="41">
        <v>1207</v>
      </c>
      <c r="BL47" s="41">
        <v>792</v>
      </c>
      <c r="BM47" s="41">
        <f t="shared" si="29"/>
        <v>2328</v>
      </c>
      <c r="BN47" s="41">
        <f t="shared" si="30"/>
        <v>2328</v>
      </c>
      <c r="BO47" s="49">
        <f t="shared" si="31"/>
        <v>0.65979381443298968</v>
      </c>
      <c r="BP47" s="43">
        <f t="shared" si="32"/>
        <v>0.65979381443298968</v>
      </c>
      <c r="BQ47" s="125">
        <v>1808</v>
      </c>
      <c r="BR47" s="126">
        <v>2934</v>
      </c>
      <c r="BS47" s="126">
        <v>1774</v>
      </c>
      <c r="BT47" s="126">
        <f t="shared" si="62"/>
        <v>4742</v>
      </c>
      <c r="BU47" s="126">
        <f t="shared" si="63"/>
        <v>3582</v>
      </c>
      <c r="BV47" s="49">
        <f t="shared" si="64"/>
        <v>0.38127372416701816</v>
      </c>
      <c r="BW47" s="43">
        <f t="shared" si="65"/>
        <v>0.5047459519821329</v>
      </c>
      <c r="BX47" s="125">
        <v>3245</v>
      </c>
      <c r="BY47" s="126">
        <v>4207</v>
      </c>
      <c r="BZ47" s="126">
        <v>2609</v>
      </c>
      <c r="CA47" s="126">
        <f t="shared" si="66"/>
        <v>7452</v>
      </c>
      <c r="CB47" s="126">
        <f t="shared" si="67"/>
        <v>5854</v>
      </c>
      <c r="CC47" s="49">
        <f t="shared" si="68"/>
        <v>0.43545356951154052</v>
      </c>
      <c r="CD47" s="43">
        <f t="shared" si="69"/>
        <v>0.5543218312265118</v>
      </c>
      <c r="CE47" s="62">
        <v>1987</v>
      </c>
      <c r="CF47" s="234">
        <v>9400</v>
      </c>
      <c r="CG47" s="235">
        <v>4804</v>
      </c>
      <c r="CH47" s="235">
        <v>2617</v>
      </c>
      <c r="CI47" s="235">
        <f t="shared" si="70"/>
        <v>14204</v>
      </c>
      <c r="CJ47" s="235">
        <f t="shared" si="71"/>
        <v>12017</v>
      </c>
      <c r="CK47" s="190">
        <f t="shared" si="72"/>
        <v>0.66178541255984225</v>
      </c>
      <c r="CL47" s="194">
        <f t="shared" si="73"/>
        <v>0.78222518099359239</v>
      </c>
      <c r="CM47" s="202">
        <v>7044</v>
      </c>
      <c r="CN47" s="203">
        <v>1451</v>
      </c>
      <c r="CO47" s="203">
        <v>563</v>
      </c>
      <c r="CP47" s="203">
        <f t="shared" si="74"/>
        <v>8495</v>
      </c>
      <c r="CQ47" s="203">
        <f t="shared" si="75"/>
        <v>7607</v>
      </c>
      <c r="CR47" s="190">
        <f t="shared" si="59"/>
        <v>0.82919364331959977</v>
      </c>
      <c r="CS47" s="194">
        <f t="shared" si="76"/>
        <v>0.92598922045484422</v>
      </c>
      <c r="CT47" s="202">
        <v>2309</v>
      </c>
      <c r="CU47" s="203">
        <v>299</v>
      </c>
      <c r="CV47" s="203">
        <v>35</v>
      </c>
      <c r="CW47" s="203">
        <f t="shared" si="77"/>
        <v>2608</v>
      </c>
      <c r="CX47" s="203">
        <f t="shared" si="78"/>
        <v>2344</v>
      </c>
      <c r="CY47" s="190">
        <f t="shared" si="79"/>
        <v>0.88535276073619629</v>
      </c>
      <c r="CZ47" s="194">
        <f t="shared" si="80"/>
        <v>0.98506825938566556</v>
      </c>
      <c r="DA47" s="62">
        <v>1987</v>
      </c>
      <c r="DB47" s="54">
        <f t="shared" si="53"/>
        <v>26996</v>
      </c>
      <c r="DC47" s="41">
        <f t="shared" si="53"/>
        <v>21558</v>
      </c>
      <c r="DD47" s="41">
        <f t="shared" si="53"/>
        <v>13450</v>
      </c>
      <c r="DE47" s="41">
        <f t="shared" si="43"/>
        <v>48554</v>
      </c>
      <c r="DF47" s="41">
        <f t="shared" si="44"/>
        <v>40446</v>
      </c>
      <c r="DG47" s="49">
        <f t="shared" si="37"/>
        <v>0.55599950570498824</v>
      </c>
      <c r="DH47" s="43">
        <f t="shared" si="38"/>
        <v>0.66745784502793848</v>
      </c>
      <c r="DI47" s="54">
        <f>'Table 1'!G53</f>
        <v>40468</v>
      </c>
      <c r="DJ47" s="41">
        <f t="shared" si="39"/>
        <v>40446</v>
      </c>
      <c r="DK47" s="55">
        <f t="shared" si="40"/>
        <v>-5.4363941880003952E-4</v>
      </c>
      <c r="DL47" s="49">
        <f>'Table 1'!M53</f>
        <v>0.6669961451023031</v>
      </c>
      <c r="DM47" s="49">
        <f t="shared" si="41"/>
        <v>0.66745784502793848</v>
      </c>
      <c r="DN47" s="43">
        <f t="shared" si="42"/>
        <v>4.6169992563538376E-4</v>
      </c>
    </row>
    <row r="48" spans="1:118" x14ac:dyDescent="0.2">
      <c r="A48" s="38">
        <v>1988</v>
      </c>
      <c r="B48" s="125">
        <v>784</v>
      </c>
      <c r="C48" s="126">
        <v>3010</v>
      </c>
      <c r="D48" s="126">
        <v>2097</v>
      </c>
      <c r="E48" s="126">
        <f t="shared" si="5"/>
        <v>3794</v>
      </c>
      <c r="F48" s="126">
        <f t="shared" si="6"/>
        <v>2881</v>
      </c>
      <c r="G48" s="49">
        <f t="shared" si="7"/>
        <v>0.20664206642066421</v>
      </c>
      <c r="H48" s="43">
        <f t="shared" si="8"/>
        <v>0.2721277334258938</v>
      </c>
      <c r="I48" s="125">
        <v>172</v>
      </c>
      <c r="J48" s="126">
        <v>615</v>
      </c>
      <c r="K48" s="126">
        <v>385</v>
      </c>
      <c r="L48" s="126">
        <f t="shared" si="9"/>
        <v>787</v>
      </c>
      <c r="M48" s="126">
        <f t="shared" si="10"/>
        <v>557</v>
      </c>
      <c r="N48" s="49">
        <f t="shared" si="11"/>
        <v>0.21855146124523506</v>
      </c>
      <c r="O48" s="43">
        <f t="shared" si="12"/>
        <v>0.30879712746858168</v>
      </c>
      <c r="P48" s="247">
        <v>6774</v>
      </c>
      <c r="Q48" s="126">
        <v>3582</v>
      </c>
      <c r="R48" s="126">
        <v>1771</v>
      </c>
      <c r="S48" s="126">
        <f t="shared" si="13"/>
        <v>10356</v>
      </c>
      <c r="T48" s="126">
        <f t="shared" si="14"/>
        <v>8545</v>
      </c>
      <c r="U48" s="49">
        <f t="shared" si="15"/>
        <v>0.65411355735805332</v>
      </c>
      <c r="V48" s="43">
        <f t="shared" si="16"/>
        <v>0.79274429490930365</v>
      </c>
      <c r="W48" s="38">
        <v>1988</v>
      </c>
      <c r="X48" s="125">
        <v>1739</v>
      </c>
      <c r="Y48" s="126">
        <v>1462</v>
      </c>
      <c r="Z48" s="126">
        <v>1215</v>
      </c>
      <c r="AA48" s="126">
        <f t="shared" si="17"/>
        <v>3201</v>
      </c>
      <c r="AB48" s="126">
        <f t="shared" si="18"/>
        <v>2954</v>
      </c>
      <c r="AC48" s="49">
        <f t="shared" si="19"/>
        <v>0.54326772883473917</v>
      </c>
      <c r="AD48" s="43">
        <f t="shared" si="20"/>
        <v>0.58869329722410291</v>
      </c>
      <c r="AE48" s="125">
        <v>618</v>
      </c>
      <c r="AF48" s="126">
        <v>1307</v>
      </c>
      <c r="AG48" s="126">
        <v>903</v>
      </c>
      <c r="AH48" s="126">
        <f t="shared" si="21"/>
        <v>1925</v>
      </c>
      <c r="AI48" s="126">
        <f t="shared" si="22"/>
        <v>1521</v>
      </c>
      <c r="AJ48" s="49">
        <f t="shared" si="23"/>
        <v>0.32103896103896101</v>
      </c>
      <c r="AK48" s="43">
        <f t="shared" si="24"/>
        <v>0.40631163708086787</v>
      </c>
      <c r="AL48" s="125">
        <v>3635</v>
      </c>
      <c r="AM48" s="126">
        <v>2639</v>
      </c>
      <c r="AN48" s="126">
        <v>1198</v>
      </c>
      <c r="AO48" s="126">
        <f t="shared" si="25"/>
        <v>6274</v>
      </c>
      <c r="AP48" s="126">
        <f t="shared" si="26"/>
        <v>4833</v>
      </c>
      <c r="AQ48" s="49">
        <f t="shared" si="27"/>
        <v>0.57937519923493785</v>
      </c>
      <c r="AR48" s="43">
        <f t="shared" si="28"/>
        <v>0.75212083591971857</v>
      </c>
      <c r="AS48" s="62">
        <v>1988</v>
      </c>
      <c r="AT48" s="146">
        <v>3732</v>
      </c>
      <c r="AU48" s="147">
        <v>3138</v>
      </c>
      <c r="AV48" s="147">
        <v>2423</v>
      </c>
      <c r="AW48" s="147">
        <f t="shared" si="45"/>
        <v>6870</v>
      </c>
      <c r="AX48" s="147">
        <f t="shared" si="46"/>
        <v>6155</v>
      </c>
      <c r="AY48" s="49">
        <f t="shared" si="47"/>
        <v>0.54323144104803489</v>
      </c>
      <c r="AZ48" s="43">
        <f t="shared" si="48"/>
        <v>0.60633631194151094</v>
      </c>
      <c r="BA48" s="62">
        <v>1988</v>
      </c>
      <c r="BB48" s="146">
        <v>4467</v>
      </c>
      <c r="BC48" s="147">
        <v>3476</v>
      </c>
      <c r="BD48" s="147">
        <v>2599</v>
      </c>
      <c r="BE48" s="41">
        <f t="shared" si="54"/>
        <v>7943</v>
      </c>
      <c r="BF48" s="41">
        <f t="shared" si="61"/>
        <v>7066</v>
      </c>
      <c r="BG48" s="49">
        <f t="shared" si="55"/>
        <v>0.56238197154727432</v>
      </c>
      <c r="BH48" s="43">
        <f t="shared" si="60"/>
        <v>0.63218228134729693</v>
      </c>
      <c r="BI48" s="62">
        <v>1988</v>
      </c>
      <c r="BJ48" s="54">
        <v>1851</v>
      </c>
      <c r="BK48" s="41">
        <v>1328</v>
      </c>
      <c r="BL48" s="41">
        <v>892</v>
      </c>
      <c r="BM48" s="41">
        <f t="shared" si="29"/>
        <v>2743</v>
      </c>
      <c r="BN48" s="41">
        <f t="shared" si="30"/>
        <v>2743</v>
      </c>
      <c r="BO48" s="49">
        <f t="shared" si="31"/>
        <v>0.67480860371855633</v>
      </c>
      <c r="BP48" s="43">
        <f t="shared" si="32"/>
        <v>0.67480860371855633</v>
      </c>
      <c r="BQ48" s="125">
        <v>2210</v>
      </c>
      <c r="BR48" s="126">
        <v>3471</v>
      </c>
      <c r="BS48" s="126">
        <v>2202</v>
      </c>
      <c r="BT48" s="126">
        <f t="shared" si="62"/>
        <v>5681</v>
      </c>
      <c r="BU48" s="126">
        <f t="shared" si="63"/>
        <v>4412</v>
      </c>
      <c r="BV48" s="49">
        <f t="shared" si="64"/>
        <v>0.38901601830663618</v>
      </c>
      <c r="BW48" s="43">
        <f t="shared" si="65"/>
        <v>0.50090661831368999</v>
      </c>
      <c r="BX48" s="125">
        <v>4083</v>
      </c>
      <c r="BY48" s="126">
        <v>5013</v>
      </c>
      <c r="BZ48" s="126">
        <v>3258</v>
      </c>
      <c r="CA48" s="126">
        <f t="shared" si="66"/>
        <v>9096</v>
      </c>
      <c r="CB48" s="126">
        <f t="shared" si="67"/>
        <v>7341</v>
      </c>
      <c r="CC48" s="49">
        <f t="shared" si="68"/>
        <v>0.44887862796833772</v>
      </c>
      <c r="CD48" s="43">
        <f t="shared" si="69"/>
        <v>0.55619125459746632</v>
      </c>
      <c r="CE48" s="62">
        <v>1988</v>
      </c>
      <c r="CF48" s="234">
        <v>10839</v>
      </c>
      <c r="CG48" s="235">
        <v>5712</v>
      </c>
      <c r="CH48" s="235">
        <v>3294</v>
      </c>
      <c r="CI48" s="235">
        <f t="shared" si="70"/>
        <v>16551</v>
      </c>
      <c r="CJ48" s="235">
        <f t="shared" si="71"/>
        <v>14133</v>
      </c>
      <c r="CK48" s="190">
        <f t="shared" si="72"/>
        <v>0.65488490121442811</v>
      </c>
      <c r="CL48" s="194">
        <f t="shared" si="73"/>
        <v>0.76692846529399283</v>
      </c>
      <c r="CM48" s="202">
        <v>7872</v>
      </c>
      <c r="CN48" s="203">
        <v>1689</v>
      </c>
      <c r="CO48" s="203">
        <v>724</v>
      </c>
      <c r="CP48" s="203">
        <f t="shared" si="74"/>
        <v>9561</v>
      </c>
      <c r="CQ48" s="203">
        <f t="shared" si="75"/>
        <v>8596</v>
      </c>
      <c r="CR48" s="190">
        <f t="shared" si="59"/>
        <v>0.82334483840602446</v>
      </c>
      <c r="CS48" s="194">
        <f t="shared" si="76"/>
        <v>0.91577477896696136</v>
      </c>
      <c r="CT48" s="202">
        <v>2494</v>
      </c>
      <c r="CU48" s="203">
        <v>336</v>
      </c>
      <c r="CV48" s="203">
        <v>54</v>
      </c>
      <c r="CW48" s="203">
        <f t="shared" si="77"/>
        <v>2830</v>
      </c>
      <c r="CX48" s="203">
        <f t="shared" si="78"/>
        <v>2548</v>
      </c>
      <c r="CY48" s="190">
        <f t="shared" si="79"/>
        <v>0.88127208480565367</v>
      </c>
      <c r="CZ48" s="194">
        <f t="shared" si="80"/>
        <v>0.97880690737833598</v>
      </c>
      <c r="DA48" s="62">
        <v>1988</v>
      </c>
      <c r="DB48" s="54">
        <f t="shared" si="53"/>
        <v>30144</v>
      </c>
      <c r="DC48" s="41">
        <f t="shared" si="53"/>
        <v>22793</v>
      </c>
      <c r="DD48" s="41">
        <f t="shared" si="53"/>
        <v>14150</v>
      </c>
      <c r="DE48" s="41">
        <f t="shared" si="43"/>
        <v>52937</v>
      </c>
      <c r="DF48" s="41">
        <f t="shared" si="44"/>
        <v>44294</v>
      </c>
      <c r="DG48" s="49">
        <f t="shared" si="37"/>
        <v>0.56943158849198106</v>
      </c>
      <c r="DH48" s="43">
        <f t="shared" si="38"/>
        <v>0.68054364022215197</v>
      </c>
      <c r="DI48" s="54">
        <f>'Table 1'!G54</f>
        <v>44324</v>
      </c>
      <c r="DJ48" s="41">
        <f t="shared" si="39"/>
        <v>44294</v>
      </c>
      <c r="DK48" s="55">
        <f t="shared" si="40"/>
        <v>-6.7683422073820058E-4</v>
      </c>
      <c r="DL48" s="49">
        <f>'Table 1'!M54</f>
        <v>0.68008302499774387</v>
      </c>
      <c r="DM48" s="49">
        <f t="shared" si="41"/>
        <v>0.68054364022215197</v>
      </c>
      <c r="DN48" s="43">
        <f t="shared" si="42"/>
        <v>4.6061522440810077E-4</v>
      </c>
    </row>
    <row r="49" spans="1:118" x14ac:dyDescent="0.2">
      <c r="A49" s="38">
        <v>1989</v>
      </c>
      <c r="B49" s="125">
        <v>882</v>
      </c>
      <c r="C49" s="126">
        <v>3459</v>
      </c>
      <c r="D49" s="126">
        <v>2566</v>
      </c>
      <c r="E49" s="126">
        <f t="shared" si="5"/>
        <v>4341</v>
      </c>
      <c r="F49" s="126">
        <f t="shared" si="6"/>
        <v>3448</v>
      </c>
      <c r="G49" s="49">
        <f t="shared" si="7"/>
        <v>0.20317899101589496</v>
      </c>
      <c r="H49" s="43">
        <f t="shared" si="8"/>
        <v>0.25580046403712298</v>
      </c>
      <c r="I49" s="125">
        <v>166</v>
      </c>
      <c r="J49" s="126">
        <v>581</v>
      </c>
      <c r="K49" s="126">
        <v>329</v>
      </c>
      <c r="L49" s="126">
        <f t="shared" si="9"/>
        <v>747</v>
      </c>
      <c r="M49" s="126">
        <f t="shared" si="10"/>
        <v>495</v>
      </c>
      <c r="N49" s="49">
        <f t="shared" si="11"/>
        <v>0.22222222222222221</v>
      </c>
      <c r="O49" s="43">
        <f t="shared" si="12"/>
        <v>0.33535353535353535</v>
      </c>
      <c r="P49" s="247">
        <v>6635</v>
      </c>
      <c r="Q49" s="126">
        <v>4152</v>
      </c>
      <c r="R49" s="126">
        <v>2259</v>
      </c>
      <c r="S49" s="126">
        <f t="shared" si="13"/>
        <v>10787</v>
      </c>
      <c r="T49" s="126">
        <f t="shared" si="14"/>
        <v>8894</v>
      </c>
      <c r="U49" s="49">
        <f t="shared" si="15"/>
        <v>0.61509224066005375</v>
      </c>
      <c r="V49" s="43">
        <f t="shared" si="16"/>
        <v>0.74600854508657521</v>
      </c>
      <c r="W49" s="38">
        <v>1989</v>
      </c>
      <c r="X49" s="125">
        <v>1668</v>
      </c>
      <c r="Y49" s="126">
        <v>1519</v>
      </c>
      <c r="Z49" s="126">
        <v>1264</v>
      </c>
      <c r="AA49" s="126">
        <f t="shared" si="17"/>
        <v>3187</v>
      </c>
      <c r="AB49" s="126">
        <f t="shared" si="18"/>
        <v>2932</v>
      </c>
      <c r="AC49" s="49">
        <f t="shared" si="19"/>
        <v>0.52337621587700034</v>
      </c>
      <c r="AD49" s="43">
        <f t="shared" si="20"/>
        <v>0.56889495225102316</v>
      </c>
      <c r="AE49" s="125">
        <v>630</v>
      </c>
      <c r="AF49" s="126">
        <v>1484</v>
      </c>
      <c r="AG49" s="126">
        <v>1053</v>
      </c>
      <c r="AH49" s="126">
        <f t="shared" si="21"/>
        <v>2114</v>
      </c>
      <c r="AI49" s="126">
        <f t="shared" si="22"/>
        <v>1683</v>
      </c>
      <c r="AJ49" s="49">
        <f t="shared" si="23"/>
        <v>0.29801324503311261</v>
      </c>
      <c r="AK49" s="43">
        <f t="shared" si="24"/>
        <v>0.37433155080213903</v>
      </c>
      <c r="AL49" s="125">
        <v>3942</v>
      </c>
      <c r="AM49" s="126">
        <v>2824</v>
      </c>
      <c r="AN49" s="126">
        <v>1405</v>
      </c>
      <c r="AO49" s="126">
        <f t="shared" si="25"/>
        <v>6766</v>
      </c>
      <c r="AP49" s="126">
        <f t="shared" si="26"/>
        <v>5347</v>
      </c>
      <c r="AQ49" s="49">
        <f t="shared" si="27"/>
        <v>0.58261897723913691</v>
      </c>
      <c r="AR49" s="43">
        <f t="shared" si="28"/>
        <v>0.73723583317748265</v>
      </c>
      <c r="AS49" s="62">
        <v>1989</v>
      </c>
      <c r="AT49" s="146">
        <v>3798</v>
      </c>
      <c r="AU49" s="147">
        <v>3490</v>
      </c>
      <c r="AV49" s="147">
        <v>2756</v>
      </c>
      <c r="AW49" s="147">
        <f t="shared" si="45"/>
        <v>7288</v>
      </c>
      <c r="AX49" s="147">
        <f t="shared" si="46"/>
        <v>6554</v>
      </c>
      <c r="AY49" s="49">
        <f t="shared" si="47"/>
        <v>0.52113062568605928</v>
      </c>
      <c r="AZ49" s="43">
        <f t="shared" si="48"/>
        <v>0.57949343912114737</v>
      </c>
      <c r="BA49" s="62">
        <v>1989</v>
      </c>
      <c r="BB49" s="146">
        <v>4543</v>
      </c>
      <c r="BC49" s="147">
        <v>3786</v>
      </c>
      <c r="BD49" s="147">
        <v>3728</v>
      </c>
      <c r="BE49" s="41">
        <f t="shared" si="54"/>
        <v>8329</v>
      </c>
      <c r="BF49" s="41">
        <f t="shared" si="61"/>
        <v>8271</v>
      </c>
      <c r="BG49" s="49">
        <f t="shared" si="55"/>
        <v>0.54544363068795776</v>
      </c>
      <c r="BH49" s="43">
        <f t="shared" si="60"/>
        <v>0.5492685285938822</v>
      </c>
      <c r="BI49" s="62">
        <v>1989</v>
      </c>
      <c r="BJ49" s="54">
        <v>1910</v>
      </c>
      <c r="BK49" s="41">
        <v>1199</v>
      </c>
      <c r="BL49" s="41">
        <v>698</v>
      </c>
      <c r="BM49" s="41">
        <f t="shared" si="29"/>
        <v>2608</v>
      </c>
      <c r="BN49" s="41">
        <f t="shared" si="30"/>
        <v>2608</v>
      </c>
      <c r="BO49" s="49">
        <f t="shared" si="31"/>
        <v>0.7323619631901841</v>
      </c>
      <c r="BP49" s="43">
        <f t="shared" si="32"/>
        <v>0.7323619631901841</v>
      </c>
      <c r="BQ49" s="125">
        <v>2285</v>
      </c>
      <c r="BR49" s="126">
        <v>3725</v>
      </c>
      <c r="BS49" s="126">
        <v>2329</v>
      </c>
      <c r="BT49" s="126">
        <f t="shared" si="62"/>
        <v>6010</v>
      </c>
      <c r="BU49" s="126">
        <f t="shared" si="63"/>
        <v>4614</v>
      </c>
      <c r="BV49" s="49">
        <f t="shared" si="64"/>
        <v>0.38019966722129783</v>
      </c>
      <c r="BW49" s="43">
        <f t="shared" si="65"/>
        <v>0.4952319029042046</v>
      </c>
      <c r="BX49" s="125">
        <v>4459</v>
      </c>
      <c r="BY49" s="126">
        <v>5528</v>
      </c>
      <c r="BZ49" s="126">
        <v>3600</v>
      </c>
      <c r="CA49" s="126">
        <f t="shared" si="66"/>
        <v>9987</v>
      </c>
      <c r="CB49" s="126">
        <f t="shared" si="67"/>
        <v>8059</v>
      </c>
      <c r="CC49" s="49">
        <f t="shared" si="68"/>
        <v>0.4464804245519175</v>
      </c>
      <c r="CD49" s="43">
        <f t="shared" si="69"/>
        <v>0.55329445340612982</v>
      </c>
      <c r="CE49" s="62">
        <v>1989</v>
      </c>
      <c r="CF49" s="234">
        <v>11877</v>
      </c>
      <c r="CG49" s="235">
        <v>6461</v>
      </c>
      <c r="CH49" s="235">
        <v>3851</v>
      </c>
      <c r="CI49" s="235">
        <f t="shared" si="70"/>
        <v>18338</v>
      </c>
      <c r="CJ49" s="235">
        <f t="shared" si="71"/>
        <v>15728</v>
      </c>
      <c r="CK49" s="190">
        <f t="shared" si="72"/>
        <v>0.64767150179954192</v>
      </c>
      <c r="CL49" s="194">
        <f t="shared" si="73"/>
        <v>0.75515005086469988</v>
      </c>
      <c r="CM49" s="202">
        <v>8583</v>
      </c>
      <c r="CN49" s="203">
        <v>1836</v>
      </c>
      <c r="CO49" s="203">
        <v>787</v>
      </c>
      <c r="CP49" s="203">
        <f t="shared" si="74"/>
        <v>10419</v>
      </c>
      <c r="CQ49" s="203">
        <f t="shared" si="75"/>
        <v>9370</v>
      </c>
      <c r="CR49" s="190">
        <f t="shared" si="59"/>
        <v>0.82378347250215955</v>
      </c>
      <c r="CS49" s="194">
        <f t="shared" si="76"/>
        <v>0.91600853788687298</v>
      </c>
      <c r="CT49" s="202">
        <v>2781</v>
      </c>
      <c r="CU49" s="203">
        <v>385</v>
      </c>
      <c r="CV49" s="203">
        <v>78</v>
      </c>
      <c r="CW49" s="203">
        <f t="shared" si="77"/>
        <v>3166</v>
      </c>
      <c r="CX49" s="203">
        <f t="shared" si="78"/>
        <v>2859</v>
      </c>
      <c r="CY49" s="190">
        <f t="shared" si="79"/>
        <v>0.87839545167403665</v>
      </c>
      <c r="CZ49" s="194">
        <f t="shared" si="80"/>
        <v>0.97271773347324242</v>
      </c>
      <c r="DA49" s="62">
        <v>1989</v>
      </c>
      <c r="DB49" s="54">
        <f t="shared" si="53"/>
        <v>31508</v>
      </c>
      <c r="DC49" s="41">
        <f t="shared" si="53"/>
        <v>25169</v>
      </c>
      <c r="DD49" s="41">
        <f t="shared" si="53"/>
        <v>16991</v>
      </c>
      <c r="DE49" s="41">
        <f t="shared" si="43"/>
        <v>56677</v>
      </c>
      <c r="DF49" s="41">
        <f t="shared" si="44"/>
        <v>48499</v>
      </c>
      <c r="DG49" s="49">
        <f t="shared" si="37"/>
        <v>0.55592215537166756</v>
      </c>
      <c r="DH49" s="43">
        <f t="shared" si="38"/>
        <v>0.64966287964700298</v>
      </c>
      <c r="DI49" s="54">
        <f>'Table 1'!G55</f>
        <v>47690</v>
      </c>
      <c r="DJ49" s="41">
        <f t="shared" si="39"/>
        <v>48499</v>
      </c>
      <c r="DK49" s="55">
        <f t="shared" si="40"/>
        <v>1.6963724051163767E-2</v>
      </c>
      <c r="DL49" s="49">
        <f>'Table 1'!M55</f>
        <v>0.66068358146361916</v>
      </c>
      <c r="DM49" s="49">
        <f t="shared" si="41"/>
        <v>0.64966287964700298</v>
      </c>
      <c r="DN49" s="43">
        <f t="shared" si="42"/>
        <v>-1.1020701816616185E-2</v>
      </c>
    </row>
    <row r="50" spans="1:118" x14ac:dyDescent="0.2">
      <c r="A50" s="38">
        <v>1990</v>
      </c>
      <c r="B50" s="125">
        <v>1022</v>
      </c>
      <c r="C50" s="126">
        <v>3757</v>
      </c>
      <c r="D50" s="126">
        <v>2843</v>
      </c>
      <c r="E50" s="126">
        <f t="shared" si="5"/>
        <v>4779</v>
      </c>
      <c r="F50" s="126">
        <f t="shared" si="6"/>
        <v>3865</v>
      </c>
      <c r="G50" s="49">
        <f t="shared" si="7"/>
        <v>0.21385227034944548</v>
      </c>
      <c r="H50" s="43">
        <f t="shared" si="8"/>
        <v>0.26442432082794309</v>
      </c>
      <c r="I50" s="125">
        <v>159</v>
      </c>
      <c r="J50" s="126">
        <v>611</v>
      </c>
      <c r="K50" s="126">
        <v>336</v>
      </c>
      <c r="L50" s="126">
        <f t="shared" si="9"/>
        <v>770</v>
      </c>
      <c r="M50" s="126">
        <f t="shared" si="10"/>
        <v>495</v>
      </c>
      <c r="N50" s="49">
        <f t="shared" si="11"/>
        <v>0.20649350649350651</v>
      </c>
      <c r="O50" s="43">
        <f t="shared" si="12"/>
        <v>0.32121212121212123</v>
      </c>
      <c r="P50" s="247">
        <v>6741</v>
      </c>
      <c r="Q50" s="126">
        <v>4727</v>
      </c>
      <c r="R50" s="126">
        <v>2746</v>
      </c>
      <c r="S50" s="126">
        <f t="shared" si="13"/>
        <v>11468</v>
      </c>
      <c r="T50" s="126">
        <f t="shared" si="14"/>
        <v>9487</v>
      </c>
      <c r="U50" s="49">
        <f t="shared" si="15"/>
        <v>0.58780955702825255</v>
      </c>
      <c r="V50" s="43">
        <f t="shared" si="16"/>
        <v>0.71055128069990514</v>
      </c>
      <c r="W50" s="38">
        <v>1990</v>
      </c>
      <c r="X50" s="125">
        <v>1705</v>
      </c>
      <c r="Y50" s="126">
        <v>1732</v>
      </c>
      <c r="Z50" s="126">
        <v>1464</v>
      </c>
      <c r="AA50" s="126">
        <f t="shared" si="17"/>
        <v>3437</v>
      </c>
      <c r="AB50" s="126">
        <f t="shared" si="18"/>
        <v>3169</v>
      </c>
      <c r="AC50" s="49">
        <f t="shared" si="19"/>
        <v>0.49607215594995635</v>
      </c>
      <c r="AD50" s="43">
        <f t="shared" si="20"/>
        <v>0.53802461344272645</v>
      </c>
      <c r="AE50" s="125">
        <v>620</v>
      </c>
      <c r="AF50" s="126">
        <v>1652</v>
      </c>
      <c r="AG50" s="126">
        <v>1197</v>
      </c>
      <c r="AH50" s="126">
        <f t="shared" si="21"/>
        <v>2272</v>
      </c>
      <c r="AI50" s="126">
        <f t="shared" si="22"/>
        <v>1817</v>
      </c>
      <c r="AJ50" s="49">
        <f t="shared" si="23"/>
        <v>0.272887323943662</v>
      </c>
      <c r="AK50" s="43">
        <f t="shared" si="24"/>
        <v>0.34122179416620801</v>
      </c>
      <c r="AL50" s="125">
        <v>3899</v>
      </c>
      <c r="AM50" s="126">
        <v>2938</v>
      </c>
      <c r="AN50" s="126">
        <v>1460</v>
      </c>
      <c r="AO50" s="126">
        <f t="shared" si="25"/>
        <v>6837</v>
      </c>
      <c r="AP50" s="126">
        <f t="shared" si="26"/>
        <v>5359</v>
      </c>
      <c r="AQ50" s="49">
        <f t="shared" si="27"/>
        <v>0.57027936229340359</v>
      </c>
      <c r="AR50" s="43">
        <f t="shared" si="28"/>
        <v>0.72756111214778874</v>
      </c>
      <c r="AS50" s="62">
        <v>1990</v>
      </c>
      <c r="AT50" s="146">
        <v>3971</v>
      </c>
      <c r="AU50" s="147">
        <v>3110</v>
      </c>
      <c r="AV50" s="147">
        <v>2300</v>
      </c>
      <c r="AW50" s="147">
        <f t="shared" si="45"/>
        <v>7081</v>
      </c>
      <c r="AX50" s="147">
        <f t="shared" si="46"/>
        <v>6271</v>
      </c>
      <c r="AY50" s="49">
        <f t="shared" si="47"/>
        <v>0.56079649766982065</v>
      </c>
      <c r="AZ50" s="43">
        <f t="shared" si="48"/>
        <v>0.63323233933981826</v>
      </c>
      <c r="BA50" s="62">
        <v>1990</v>
      </c>
      <c r="BB50" s="146">
        <v>4737</v>
      </c>
      <c r="BC50" s="147">
        <v>3442</v>
      </c>
      <c r="BD50" s="147">
        <v>3373</v>
      </c>
      <c r="BE50" s="41">
        <f t="shared" si="54"/>
        <v>8179</v>
      </c>
      <c r="BF50" s="41">
        <f t="shared" si="61"/>
        <v>8110</v>
      </c>
      <c r="BG50" s="49">
        <f t="shared" si="55"/>
        <v>0.57916615723193543</v>
      </c>
      <c r="BH50" s="43">
        <f t="shared" si="60"/>
        <v>0.58409371146732425</v>
      </c>
      <c r="BI50" s="62">
        <v>1990</v>
      </c>
      <c r="BJ50" s="54">
        <v>2027</v>
      </c>
      <c r="BK50" s="41">
        <v>1003</v>
      </c>
      <c r="BL50" s="41">
        <v>443</v>
      </c>
      <c r="BM50" s="41">
        <f t="shared" si="29"/>
        <v>2470</v>
      </c>
      <c r="BN50" s="41">
        <f t="shared" si="30"/>
        <v>2470</v>
      </c>
      <c r="BO50" s="49">
        <f t="shared" si="31"/>
        <v>0.82064777327935223</v>
      </c>
      <c r="BP50" s="43">
        <f t="shared" si="32"/>
        <v>0.82064777327935223</v>
      </c>
      <c r="BQ50" s="125">
        <v>2428</v>
      </c>
      <c r="BR50" s="126">
        <v>3836</v>
      </c>
      <c r="BS50" s="126">
        <v>2278</v>
      </c>
      <c r="BT50" s="126">
        <f t="shared" si="62"/>
        <v>6264</v>
      </c>
      <c r="BU50" s="126">
        <f t="shared" si="63"/>
        <v>4706</v>
      </c>
      <c r="BV50" s="49">
        <f t="shared" si="64"/>
        <v>0.38761174968071521</v>
      </c>
      <c r="BW50" s="43">
        <f t="shared" si="65"/>
        <v>0.51593710157246064</v>
      </c>
      <c r="BX50" s="125">
        <v>4611</v>
      </c>
      <c r="BY50" s="126">
        <v>5750</v>
      </c>
      <c r="BZ50" s="126">
        <v>3633</v>
      </c>
      <c r="CA50" s="126">
        <f t="shared" si="66"/>
        <v>10361</v>
      </c>
      <c r="CB50" s="126">
        <f t="shared" si="67"/>
        <v>8244</v>
      </c>
      <c r="CC50" s="49">
        <f t="shared" si="68"/>
        <v>0.44503426310201716</v>
      </c>
      <c r="CD50" s="43">
        <f t="shared" si="69"/>
        <v>0.55931586608442507</v>
      </c>
      <c r="CE50" s="62">
        <v>1990</v>
      </c>
      <c r="CF50" s="234">
        <v>12299</v>
      </c>
      <c r="CG50" s="235">
        <v>6979</v>
      </c>
      <c r="CH50" s="235">
        <v>4151</v>
      </c>
      <c r="CI50" s="235">
        <f t="shared" si="70"/>
        <v>19278</v>
      </c>
      <c r="CJ50" s="235">
        <f t="shared" si="71"/>
        <v>16450</v>
      </c>
      <c r="CK50" s="190">
        <f t="shared" si="72"/>
        <v>0.6379811183732752</v>
      </c>
      <c r="CL50" s="194">
        <f t="shared" si="73"/>
        <v>0.74765957446808506</v>
      </c>
      <c r="CM50" s="202">
        <v>8949</v>
      </c>
      <c r="CN50" s="203">
        <v>1900</v>
      </c>
      <c r="CO50" s="203">
        <v>775</v>
      </c>
      <c r="CP50" s="203">
        <f t="shared" si="74"/>
        <v>10849</v>
      </c>
      <c r="CQ50" s="203">
        <f t="shared" si="75"/>
        <v>9724</v>
      </c>
      <c r="CR50" s="190">
        <f t="shared" si="59"/>
        <v>0.82486865148861643</v>
      </c>
      <c r="CS50" s="194">
        <f t="shared" si="76"/>
        <v>0.92030028794734675</v>
      </c>
      <c r="CT50" s="202">
        <v>2960</v>
      </c>
      <c r="CU50" s="203">
        <v>407</v>
      </c>
      <c r="CV50" s="203">
        <v>63</v>
      </c>
      <c r="CW50" s="203">
        <f t="shared" si="77"/>
        <v>3367</v>
      </c>
      <c r="CX50" s="203">
        <f t="shared" si="78"/>
        <v>3023</v>
      </c>
      <c r="CY50" s="190">
        <f t="shared" si="79"/>
        <v>0.87912087912087911</v>
      </c>
      <c r="CZ50" s="194">
        <f t="shared" si="80"/>
        <v>0.97915977505788954</v>
      </c>
      <c r="DA50" s="62">
        <v>1990</v>
      </c>
      <c r="DB50" s="54">
        <f t="shared" si="53"/>
        <v>32443</v>
      </c>
      <c r="DC50" s="41">
        <f t="shared" si="53"/>
        <v>26509</v>
      </c>
      <c r="DD50" s="41">
        <f t="shared" si="53"/>
        <v>17827</v>
      </c>
      <c r="DE50" s="41">
        <f t="shared" si="43"/>
        <v>58952</v>
      </c>
      <c r="DF50" s="41">
        <f t="shared" si="44"/>
        <v>50270</v>
      </c>
      <c r="DG50" s="49">
        <f t="shared" si="37"/>
        <v>0.5503290812864704</v>
      </c>
      <c r="DH50" s="43">
        <f t="shared" si="38"/>
        <v>0.64537497513427489</v>
      </c>
      <c r="DI50" s="54">
        <f>'Table 1'!G56</f>
        <v>49382</v>
      </c>
      <c r="DJ50" s="41">
        <f t="shared" si="39"/>
        <v>50270</v>
      </c>
      <c r="DK50" s="55">
        <f t="shared" si="40"/>
        <v>1.7982260742780771E-2</v>
      </c>
      <c r="DL50" s="49">
        <f>'Table 1'!M56</f>
        <v>0.65696002592037583</v>
      </c>
      <c r="DM50" s="49">
        <f t="shared" si="41"/>
        <v>0.64537497513427489</v>
      </c>
      <c r="DN50" s="43">
        <f t="shared" si="42"/>
        <v>-1.1585050786100948E-2</v>
      </c>
    </row>
    <row r="51" spans="1:118" x14ac:dyDescent="0.2">
      <c r="A51" s="38">
        <v>1991</v>
      </c>
      <c r="B51" s="125">
        <v>1049</v>
      </c>
      <c r="C51" s="126">
        <v>3223</v>
      </c>
      <c r="D51" s="126">
        <v>2258</v>
      </c>
      <c r="E51" s="126">
        <f t="shared" si="5"/>
        <v>4272</v>
      </c>
      <c r="F51" s="126">
        <f t="shared" si="6"/>
        <v>3307</v>
      </c>
      <c r="G51" s="49">
        <f t="shared" si="7"/>
        <v>0.24555243445692884</v>
      </c>
      <c r="H51" s="43">
        <f t="shared" si="8"/>
        <v>0.31720592682189297</v>
      </c>
      <c r="I51" s="125">
        <v>174</v>
      </c>
      <c r="J51" s="126">
        <v>913</v>
      </c>
      <c r="K51" s="126">
        <v>607</v>
      </c>
      <c r="L51" s="126">
        <f t="shared" si="9"/>
        <v>1087</v>
      </c>
      <c r="M51" s="126">
        <f t="shared" si="10"/>
        <v>781</v>
      </c>
      <c r="N51" s="49">
        <f t="shared" si="11"/>
        <v>0.16007359705611776</v>
      </c>
      <c r="O51" s="43">
        <f t="shared" si="12"/>
        <v>0.22279129321382843</v>
      </c>
      <c r="P51" s="247">
        <v>6802</v>
      </c>
      <c r="Q51" s="126">
        <v>4582</v>
      </c>
      <c r="R51" s="126">
        <v>2412</v>
      </c>
      <c r="S51" s="126">
        <f t="shared" si="13"/>
        <v>11384</v>
      </c>
      <c r="T51" s="126">
        <f t="shared" si="14"/>
        <v>9214</v>
      </c>
      <c r="U51" s="49">
        <f t="shared" si="15"/>
        <v>0.59750527055516511</v>
      </c>
      <c r="V51" s="43">
        <f t="shared" si="16"/>
        <v>0.73822444106794005</v>
      </c>
      <c r="W51" s="38">
        <v>1991</v>
      </c>
      <c r="X51" s="125">
        <v>1588</v>
      </c>
      <c r="Y51" s="126">
        <v>1450</v>
      </c>
      <c r="Z51" s="126">
        <v>1173</v>
      </c>
      <c r="AA51" s="126">
        <f t="shared" si="17"/>
        <v>3038</v>
      </c>
      <c r="AB51" s="126">
        <f t="shared" si="18"/>
        <v>2761</v>
      </c>
      <c r="AC51" s="49">
        <f t="shared" si="19"/>
        <v>0.52271231073074387</v>
      </c>
      <c r="AD51" s="43">
        <f t="shared" si="20"/>
        <v>0.57515392973560309</v>
      </c>
      <c r="AE51" s="125">
        <v>612</v>
      </c>
      <c r="AF51" s="126">
        <v>1653</v>
      </c>
      <c r="AG51" s="126">
        <v>1160</v>
      </c>
      <c r="AH51" s="126">
        <f t="shared" si="21"/>
        <v>2265</v>
      </c>
      <c r="AI51" s="126">
        <f t="shared" si="22"/>
        <v>1772</v>
      </c>
      <c r="AJ51" s="49">
        <f t="shared" si="23"/>
        <v>0.27019867549668874</v>
      </c>
      <c r="AK51" s="43">
        <f t="shared" si="24"/>
        <v>0.34537246049661402</v>
      </c>
      <c r="AL51" s="125">
        <v>3894</v>
      </c>
      <c r="AM51" s="126">
        <v>2912</v>
      </c>
      <c r="AN51" s="126">
        <v>1285</v>
      </c>
      <c r="AO51" s="126">
        <f t="shared" si="25"/>
        <v>6806</v>
      </c>
      <c r="AP51" s="126">
        <f t="shared" si="26"/>
        <v>5179</v>
      </c>
      <c r="AQ51" s="49">
        <f t="shared" si="27"/>
        <v>0.57214222744637089</v>
      </c>
      <c r="AR51" s="43">
        <f t="shared" si="28"/>
        <v>0.75188260281907704</v>
      </c>
      <c r="AS51" s="62">
        <v>1991</v>
      </c>
      <c r="AT51" s="146">
        <v>4111</v>
      </c>
      <c r="AU51" s="147">
        <v>3866</v>
      </c>
      <c r="AV51" s="147">
        <v>3035</v>
      </c>
      <c r="AW51" s="147">
        <f t="shared" si="45"/>
        <v>7977</v>
      </c>
      <c r="AX51" s="147">
        <f t="shared" si="46"/>
        <v>7146</v>
      </c>
      <c r="AY51" s="49">
        <f t="shared" si="47"/>
        <v>0.51535665036981326</v>
      </c>
      <c r="AZ51" s="43">
        <f t="shared" si="48"/>
        <v>0.57528687377553878</v>
      </c>
      <c r="BA51" s="62">
        <v>1991</v>
      </c>
      <c r="BB51" s="146">
        <v>4866</v>
      </c>
      <c r="BC51" s="147">
        <v>4195</v>
      </c>
      <c r="BD51" s="147">
        <v>4111</v>
      </c>
      <c r="BE51" s="41">
        <f t="shared" si="54"/>
        <v>9061</v>
      </c>
      <c r="BF51" s="41">
        <f t="shared" si="61"/>
        <v>8977</v>
      </c>
      <c r="BG51" s="49">
        <f t="shared" si="55"/>
        <v>0.53702681823198317</v>
      </c>
      <c r="BH51" s="43">
        <f t="shared" si="60"/>
        <v>0.54205191043778544</v>
      </c>
      <c r="BI51" s="62">
        <v>1991</v>
      </c>
      <c r="BJ51" s="54">
        <v>2076</v>
      </c>
      <c r="BK51" s="41">
        <v>1391</v>
      </c>
      <c r="BL51" s="41">
        <v>827</v>
      </c>
      <c r="BM51" s="41">
        <f t="shared" si="29"/>
        <v>2903</v>
      </c>
      <c r="BN51" s="41">
        <f t="shared" si="30"/>
        <v>2903</v>
      </c>
      <c r="BO51" s="49">
        <f t="shared" si="31"/>
        <v>0.71512228728901139</v>
      </c>
      <c r="BP51" s="43">
        <f t="shared" si="32"/>
        <v>0.71512228728901139</v>
      </c>
      <c r="BQ51" s="125">
        <v>2452</v>
      </c>
      <c r="BR51" s="126">
        <v>4240</v>
      </c>
      <c r="BS51" s="126">
        <v>2602</v>
      </c>
      <c r="BT51" s="126">
        <f t="shared" si="62"/>
        <v>6692</v>
      </c>
      <c r="BU51" s="126">
        <f t="shared" si="63"/>
        <v>5054</v>
      </c>
      <c r="BV51" s="49">
        <f t="shared" si="64"/>
        <v>0.36640765092647937</v>
      </c>
      <c r="BW51" s="43">
        <f t="shared" si="65"/>
        <v>0.48516026909378712</v>
      </c>
      <c r="BX51" s="125">
        <v>4652</v>
      </c>
      <c r="BY51" s="126">
        <v>6196</v>
      </c>
      <c r="BZ51" s="126">
        <v>3958</v>
      </c>
      <c r="CA51" s="126">
        <f t="shared" si="66"/>
        <v>10848</v>
      </c>
      <c r="CB51" s="126">
        <f t="shared" si="67"/>
        <v>8610</v>
      </c>
      <c r="CC51" s="49">
        <f t="shared" si="68"/>
        <v>0.42883480825958703</v>
      </c>
      <c r="CD51" s="43">
        <f t="shared" si="69"/>
        <v>0.54030197444831596</v>
      </c>
      <c r="CE51" s="62">
        <v>1991</v>
      </c>
      <c r="CF51" s="234">
        <v>12542</v>
      </c>
      <c r="CG51" s="235">
        <v>7162</v>
      </c>
      <c r="CH51" s="235">
        <v>4143</v>
      </c>
      <c r="CI51" s="235">
        <f t="shared" si="70"/>
        <v>19704</v>
      </c>
      <c r="CJ51" s="235">
        <f t="shared" si="71"/>
        <v>16685</v>
      </c>
      <c r="CK51" s="190">
        <f t="shared" si="72"/>
        <v>0.63652050345107591</v>
      </c>
      <c r="CL51" s="194">
        <f t="shared" si="73"/>
        <v>0.75169313754869649</v>
      </c>
      <c r="CM51" s="202">
        <v>9211</v>
      </c>
      <c r="CN51" s="203">
        <v>2028</v>
      </c>
      <c r="CO51" s="203">
        <v>822</v>
      </c>
      <c r="CP51" s="203">
        <f t="shared" si="74"/>
        <v>11239</v>
      </c>
      <c r="CQ51" s="203">
        <f t="shared" si="75"/>
        <v>10033</v>
      </c>
      <c r="CR51" s="190">
        <f t="shared" si="59"/>
        <v>0.81955690008007831</v>
      </c>
      <c r="CS51" s="194">
        <f t="shared" si="76"/>
        <v>0.91807036778630524</v>
      </c>
      <c r="CT51" s="202">
        <v>3087</v>
      </c>
      <c r="CU51" s="203">
        <v>419</v>
      </c>
      <c r="CV51" s="203">
        <v>52</v>
      </c>
      <c r="CW51" s="203">
        <f t="shared" si="77"/>
        <v>3506</v>
      </c>
      <c r="CX51" s="203">
        <f t="shared" si="78"/>
        <v>3139</v>
      </c>
      <c r="CY51" s="190">
        <f t="shared" si="79"/>
        <v>0.88049058756417575</v>
      </c>
      <c r="CZ51" s="194">
        <f t="shared" si="80"/>
        <v>0.98343421471806303</v>
      </c>
      <c r="DA51" s="62">
        <v>1991</v>
      </c>
      <c r="DB51" s="54">
        <f t="shared" si="53"/>
        <v>32848</v>
      </c>
      <c r="DC51" s="41">
        <f t="shared" si="53"/>
        <v>27152</v>
      </c>
      <c r="DD51" s="41">
        <f t="shared" si="53"/>
        <v>17786</v>
      </c>
      <c r="DE51" s="41">
        <f t="shared" si="43"/>
        <v>60000</v>
      </c>
      <c r="DF51" s="41">
        <f t="shared" si="44"/>
        <v>50634</v>
      </c>
      <c r="DG51" s="49">
        <f t="shared" si="37"/>
        <v>0.54746666666666666</v>
      </c>
      <c r="DH51" s="43">
        <f t="shared" si="38"/>
        <v>0.64873405221787728</v>
      </c>
      <c r="DI51" s="54">
        <f>'Table 1'!G57</f>
        <v>49749</v>
      </c>
      <c r="DJ51" s="41">
        <f t="shared" si="39"/>
        <v>50634</v>
      </c>
      <c r="DK51" s="55">
        <f t="shared" si="40"/>
        <v>1.7789302297533619E-2</v>
      </c>
      <c r="DL51" s="49">
        <f>'Table 1'!M57</f>
        <v>0.66029467929003594</v>
      </c>
      <c r="DM51" s="49">
        <f t="shared" si="41"/>
        <v>0.64873405221787728</v>
      </c>
      <c r="DN51" s="43">
        <f t="shared" si="42"/>
        <v>-1.1560627072158658E-2</v>
      </c>
    </row>
    <row r="52" spans="1:118" x14ac:dyDescent="0.2">
      <c r="A52" s="38">
        <v>1992</v>
      </c>
      <c r="B52" s="125">
        <v>1085</v>
      </c>
      <c r="C52" s="126">
        <v>3883</v>
      </c>
      <c r="D52" s="126">
        <v>2878</v>
      </c>
      <c r="E52" s="126">
        <f t="shared" si="5"/>
        <v>4968</v>
      </c>
      <c r="F52" s="126">
        <f t="shared" si="6"/>
        <v>3963</v>
      </c>
      <c r="G52" s="49">
        <f t="shared" si="7"/>
        <v>0.21839774557165861</v>
      </c>
      <c r="H52" s="43">
        <f t="shared" si="8"/>
        <v>0.27378248801413069</v>
      </c>
      <c r="I52" s="125">
        <v>161</v>
      </c>
      <c r="J52" s="126">
        <v>844</v>
      </c>
      <c r="K52" s="126">
        <v>495</v>
      </c>
      <c r="L52" s="126">
        <f t="shared" si="9"/>
        <v>1005</v>
      </c>
      <c r="M52" s="126">
        <f t="shared" si="10"/>
        <v>656</v>
      </c>
      <c r="N52" s="49">
        <f t="shared" si="11"/>
        <v>0.16019900497512438</v>
      </c>
      <c r="O52" s="43">
        <f t="shared" si="12"/>
        <v>0.24542682926829268</v>
      </c>
      <c r="P52" s="247">
        <v>6715</v>
      </c>
      <c r="Q52" s="126">
        <v>4849</v>
      </c>
      <c r="R52" s="126">
        <v>2651</v>
      </c>
      <c r="S52" s="126">
        <f t="shared" si="13"/>
        <v>11564</v>
      </c>
      <c r="T52" s="126">
        <f t="shared" si="14"/>
        <v>9366</v>
      </c>
      <c r="U52" s="49">
        <f t="shared" si="15"/>
        <v>0.58068142511241783</v>
      </c>
      <c r="V52" s="43">
        <f t="shared" si="16"/>
        <v>0.71695494341234256</v>
      </c>
      <c r="W52" s="38">
        <v>1992</v>
      </c>
      <c r="X52" s="125">
        <v>1550</v>
      </c>
      <c r="Y52" s="126">
        <v>1080</v>
      </c>
      <c r="Z52" s="126">
        <v>778</v>
      </c>
      <c r="AA52" s="126">
        <f t="shared" si="17"/>
        <v>2630</v>
      </c>
      <c r="AB52" s="126">
        <f t="shared" si="18"/>
        <v>2328</v>
      </c>
      <c r="AC52" s="49">
        <f t="shared" si="19"/>
        <v>0.58935361216730042</v>
      </c>
      <c r="AD52" s="43">
        <f t="shared" si="20"/>
        <v>0.66580756013745701</v>
      </c>
      <c r="AE52" s="125">
        <v>583</v>
      </c>
      <c r="AF52" s="126">
        <v>1704</v>
      </c>
      <c r="AG52" s="126">
        <v>1187</v>
      </c>
      <c r="AH52" s="126">
        <f t="shared" si="21"/>
        <v>2287</v>
      </c>
      <c r="AI52" s="126">
        <f t="shared" si="22"/>
        <v>1770</v>
      </c>
      <c r="AJ52" s="49">
        <f t="shared" si="23"/>
        <v>0.254919108001749</v>
      </c>
      <c r="AK52" s="43">
        <f t="shared" si="24"/>
        <v>0.32937853107344633</v>
      </c>
      <c r="AL52" s="125">
        <v>3601</v>
      </c>
      <c r="AM52" s="126">
        <v>3410</v>
      </c>
      <c r="AN52" s="126">
        <v>1733</v>
      </c>
      <c r="AO52" s="126">
        <f t="shared" si="25"/>
        <v>7011</v>
      </c>
      <c r="AP52" s="126">
        <f t="shared" si="26"/>
        <v>5334</v>
      </c>
      <c r="AQ52" s="49">
        <f t="shared" si="27"/>
        <v>0.51362145200399367</v>
      </c>
      <c r="AR52" s="43">
        <f t="shared" si="28"/>
        <v>0.67510311211098617</v>
      </c>
      <c r="AS52" s="62">
        <v>1992</v>
      </c>
      <c r="AT52" s="146">
        <v>4044</v>
      </c>
      <c r="AU52" s="147">
        <v>2855</v>
      </c>
      <c r="AV52" s="147">
        <v>1984</v>
      </c>
      <c r="AW52" s="147">
        <f t="shared" si="45"/>
        <v>6899</v>
      </c>
      <c r="AX52" s="147">
        <f t="shared" si="46"/>
        <v>6028</v>
      </c>
      <c r="AY52" s="49">
        <f t="shared" si="47"/>
        <v>0.58617190897231486</v>
      </c>
      <c r="AZ52" s="43">
        <f t="shared" si="48"/>
        <v>0.67086927670869279</v>
      </c>
      <c r="BA52" s="62">
        <v>1992</v>
      </c>
      <c r="BB52" s="146">
        <v>4807</v>
      </c>
      <c r="BC52" s="147">
        <v>3153</v>
      </c>
      <c r="BD52" s="147">
        <v>3039</v>
      </c>
      <c r="BE52" s="41">
        <f t="shared" si="54"/>
        <v>7960</v>
      </c>
      <c r="BF52" s="41">
        <f t="shared" si="61"/>
        <v>7846</v>
      </c>
      <c r="BG52" s="49">
        <f t="shared" si="55"/>
        <v>0.60389447236180904</v>
      </c>
      <c r="BH52" s="43">
        <f t="shared" si="60"/>
        <v>0.61266887586031094</v>
      </c>
      <c r="BI52" s="62">
        <v>1992</v>
      </c>
      <c r="BJ52" s="54">
        <v>1961</v>
      </c>
      <c r="BK52" s="41">
        <v>1342</v>
      </c>
      <c r="BL52" s="41">
        <v>766</v>
      </c>
      <c r="BM52" s="41">
        <f t="shared" si="29"/>
        <v>2727</v>
      </c>
      <c r="BN52" s="41">
        <f t="shared" si="30"/>
        <v>2727</v>
      </c>
      <c r="BO52" s="49">
        <f t="shared" si="31"/>
        <v>0.71910524385771912</v>
      </c>
      <c r="BP52" s="43">
        <f t="shared" si="32"/>
        <v>0.71910524385771912</v>
      </c>
      <c r="BQ52" s="125">
        <v>2355</v>
      </c>
      <c r="BR52" s="126">
        <v>4227</v>
      </c>
      <c r="BS52" s="126">
        <v>2526</v>
      </c>
      <c r="BT52" s="126">
        <f t="shared" si="62"/>
        <v>6582</v>
      </c>
      <c r="BU52" s="126">
        <f t="shared" si="63"/>
        <v>4881</v>
      </c>
      <c r="BV52" s="49">
        <f t="shared" si="64"/>
        <v>0.35779398359161352</v>
      </c>
      <c r="BW52" s="43">
        <f t="shared" si="65"/>
        <v>0.48248309772587583</v>
      </c>
      <c r="BX52" s="125">
        <v>4651</v>
      </c>
      <c r="BY52" s="126">
        <v>6219</v>
      </c>
      <c r="BZ52" s="126">
        <v>3886</v>
      </c>
      <c r="CA52" s="126">
        <f t="shared" si="66"/>
        <v>10870</v>
      </c>
      <c r="CB52" s="126">
        <f t="shared" si="67"/>
        <v>8537</v>
      </c>
      <c r="CC52" s="49">
        <f t="shared" si="68"/>
        <v>0.4278748850045998</v>
      </c>
      <c r="CD52" s="43">
        <f t="shared" si="69"/>
        <v>0.54480496661590727</v>
      </c>
      <c r="CE52" s="62">
        <v>1992</v>
      </c>
      <c r="CF52" s="234">
        <v>12834</v>
      </c>
      <c r="CG52" s="235">
        <v>7390</v>
      </c>
      <c r="CH52" s="235">
        <v>4181</v>
      </c>
      <c r="CI52" s="235">
        <f t="shared" si="70"/>
        <v>20224</v>
      </c>
      <c r="CJ52" s="235">
        <f t="shared" si="71"/>
        <v>17015</v>
      </c>
      <c r="CK52" s="190">
        <f t="shared" si="72"/>
        <v>0.63459256329113922</v>
      </c>
      <c r="CL52" s="194">
        <f t="shared" si="73"/>
        <v>0.75427563914193363</v>
      </c>
      <c r="CM52" s="202">
        <v>9381</v>
      </c>
      <c r="CN52" s="203">
        <v>2215</v>
      </c>
      <c r="CO52" s="203">
        <v>913</v>
      </c>
      <c r="CP52" s="203">
        <f t="shared" si="74"/>
        <v>11596</v>
      </c>
      <c r="CQ52" s="203">
        <f t="shared" si="75"/>
        <v>10294</v>
      </c>
      <c r="CR52" s="190">
        <f t="shared" si="59"/>
        <v>0.80898585719213523</v>
      </c>
      <c r="CS52" s="194">
        <f t="shared" si="76"/>
        <v>0.91130755780066053</v>
      </c>
      <c r="CT52" s="202">
        <v>2963</v>
      </c>
      <c r="CU52" s="203">
        <v>437</v>
      </c>
      <c r="CV52" s="203">
        <v>21</v>
      </c>
      <c r="CW52" s="203">
        <f t="shared" si="77"/>
        <v>3400</v>
      </c>
      <c r="CX52" s="203">
        <f t="shared" si="78"/>
        <v>2984</v>
      </c>
      <c r="CY52" s="190">
        <f t="shared" si="79"/>
        <v>0.87147058823529411</v>
      </c>
      <c r="CZ52" s="194">
        <f t="shared" si="80"/>
        <v>0.99296246648793562</v>
      </c>
      <c r="DA52" s="62">
        <v>1992</v>
      </c>
      <c r="DB52" s="54">
        <f t="shared" ref="DB52:DD80" si="81">B52+I52+P52+X52+AE52+AL52+BB52+BX52+CM52</f>
        <v>32534</v>
      </c>
      <c r="DC52" s="41">
        <f t="shared" si="81"/>
        <v>27357</v>
      </c>
      <c r="DD52" s="41">
        <f t="shared" si="81"/>
        <v>17560</v>
      </c>
      <c r="DE52" s="41">
        <f t="shared" si="43"/>
        <v>59891</v>
      </c>
      <c r="DF52" s="41">
        <f t="shared" si="44"/>
        <v>50094</v>
      </c>
      <c r="DG52" s="49">
        <f t="shared" si="37"/>
        <v>0.543220183333055</v>
      </c>
      <c r="DH52" s="43">
        <f t="shared" si="38"/>
        <v>0.64945901704794984</v>
      </c>
      <c r="DI52" s="54">
        <f>'Table 1'!G58</f>
        <v>49189</v>
      </c>
      <c r="DJ52" s="41">
        <f t="shared" si="39"/>
        <v>50094</v>
      </c>
      <c r="DK52" s="55">
        <f t="shared" si="40"/>
        <v>1.8398422411514771E-2</v>
      </c>
      <c r="DL52" s="49">
        <f>'Table 1'!M58</f>
        <v>0.66140803838256523</v>
      </c>
      <c r="DM52" s="49">
        <f t="shared" si="41"/>
        <v>0.64945901704794984</v>
      </c>
      <c r="DN52" s="43">
        <f t="shared" si="42"/>
        <v>-1.1949021334615395E-2</v>
      </c>
    </row>
    <row r="53" spans="1:118" x14ac:dyDescent="0.2">
      <c r="A53" s="38">
        <v>1993</v>
      </c>
      <c r="B53" s="125">
        <v>1187</v>
      </c>
      <c r="C53" s="126">
        <v>3853</v>
      </c>
      <c r="D53" s="126">
        <v>2773</v>
      </c>
      <c r="E53" s="126">
        <f t="shared" si="5"/>
        <v>5040</v>
      </c>
      <c r="F53" s="126">
        <f t="shared" si="6"/>
        <v>3960</v>
      </c>
      <c r="G53" s="49">
        <f t="shared" si="7"/>
        <v>0.23551587301587301</v>
      </c>
      <c r="H53" s="43">
        <f t="shared" si="8"/>
        <v>0.29974747474747476</v>
      </c>
      <c r="I53" s="125">
        <v>199</v>
      </c>
      <c r="J53" s="126">
        <v>881</v>
      </c>
      <c r="K53" s="126">
        <v>497</v>
      </c>
      <c r="L53" s="126">
        <f t="shared" si="9"/>
        <v>1080</v>
      </c>
      <c r="M53" s="126">
        <f t="shared" si="10"/>
        <v>696</v>
      </c>
      <c r="N53" s="49">
        <f t="shared" si="11"/>
        <v>0.18425925925925926</v>
      </c>
      <c r="O53" s="43">
        <f t="shared" si="12"/>
        <v>0.28591954022988508</v>
      </c>
      <c r="P53" s="247">
        <v>6765</v>
      </c>
      <c r="Q53" s="126">
        <v>5210</v>
      </c>
      <c r="R53" s="126">
        <v>2916</v>
      </c>
      <c r="S53" s="126">
        <f t="shared" si="13"/>
        <v>11975</v>
      </c>
      <c r="T53" s="126">
        <f t="shared" si="14"/>
        <v>9681</v>
      </c>
      <c r="U53" s="49">
        <f t="shared" si="15"/>
        <v>0.56492693110647185</v>
      </c>
      <c r="V53" s="43">
        <f t="shared" si="16"/>
        <v>0.69879144716454911</v>
      </c>
      <c r="W53" s="38">
        <v>1993</v>
      </c>
      <c r="X53" s="125">
        <v>1465</v>
      </c>
      <c r="Y53" s="126">
        <v>1185</v>
      </c>
      <c r="Z53" s="126">
        <v>859</v>
      </c>
      <c r="AA53" s="126">
        <f t="shared" si="17"/>
        <v>2650</v>
      </c>
      <c r="AB53" s="126">
        <f t="shared" si="18"/>
        <v>2324</v>
      </c>
      <c r="AC53" s="49">
        <f t="shared" si="19"/>
        <v>0.55283018867924527</v>
      </c>
      <c r="AD53" s="43">
        <f t="shared" si="20"/>
        <v>0.63037865748709121</v>
      </c>
      <c r="AE53" s="125">
        <v>576</v>
      </c>
      <c r="AF53" s="126">
        <v>1776</v>
      </c>
      <c r="AG53" s="126">
        <v>1248</v>
      </c>
      <c r="AH53" s="126">
        <f t="shared" si="21"/>
        <v>2352</v>
      </c>
      <c r="AI53" s="126">
        <f t="shared" si="22"/>
        <v>1824</v>
      </c>
      <c r="AJ53" s="49">
        <f t="shared" si="23"/>
        <v>0.24489795918367346</v>
      </c>
      <c r="AK53" s="43">
        <f t="shared" si="24"/>
        <v>0.31578947368421051</v>
      </c>
      <c r="AL53" s="125">
        <v>3623</v>
      </c>
      <c r="AM53" s="126">
        <v>3633</v>
      </c>
      <c r="AN53" s="126">
        <v>1896</v>
      </c>
      <c r="AO53" s="126">
        <f t="shared" si="25"/>
        <v>7256</v>
      </c>
      <c r="AP53" s="126">
        <f t="shared" si="26"/>
        <v>5519</v>
      </c>
      <c r="AQ53" s="49">
        <f t="shared" si="27"/>
        <v>0.4993109151047409</v>
      </c>
      <c r="AR53" s="43">
        <f t="shared" si="28"/>
        <v>0.65645950353324878</v>
      </c>
      <c r="AS53" s="62">
        <v>1993</v>
      </c>
      <c r="AT53" s="146">
        <v>4272</v>
      </c>
      <c r="AU53" s="147">
        <v>3116</v>
      </c>
      <c r="AV53" s="147">
        <v>2231</v>
      </c>
      <c r="AW53" s="147">
        <f t="shared" si="45"/>
        <v>7388</v>
      </c>
      <c r="AX53" s="147">
        <f t="shared" si="46"/>
        <v>6503</v>
      </c>
      <c r="AY53" s="49">
        <f t="shared" si="47"/>
        <v>0.57823497563616677</v>
      </c>
      <c r="AZ53" s="43">
        <f t="shared" si="48"/>
        <v>0.65692757188989692</v>
      </c>
      <c r="BA53" s="62">
        <v>1993</v>
      </c>
      <c r="BB53" s="146">
        <v>5071</v>
      </c>
      <c r="BC53" s="147">
        <v>3491</v>
      </c>
      <c r="BD53" s="147">
        <v>3327</v>
      </c>
      <c r="BE53" s="41">
        <f t="shared" si="54"/>
        <v>8562</v>
      </c>
      <c r="BF53" s="41">
        <f t="shared" si="61"/>
        <v>8398</v>
      </c>
      <c r="BG53" s="49">
        <f t="shared" si="55"/>
        <v>0.5922681616444756</v>
      </c>
      <c r="BH53" s="43">
        <f t="shared" si="60"/>
        <v>0.60383424624910698</v>
      </c>
      <c r="BI53" s="62">
        <v>1993</v>
      </c>
      <c r="BJ53" s="54">
        <v>1931</v>
      </c>
      <c r="BK53" s="41">
        <v>1469</v>
      </c>
      <c r="BL53" s="41">
        <v>910</v>
      </c>
      <c r="BM53" s="41">
        <f t="shared" si="29"/>
        <v>2841</v>
      </c>
      <c r="BN53" s="41">
        <f t="shared" si="30"/>
        <v>2841</v>
      </c>
      <c r="BO53" s="49">
        <f t="shared" si="31"/>
        <v>0.67969024991200278</v>
      </c>
      <c r="BP53" s="43">
        <f t="shared" si="32"/>
        <v>0.67969024991200278</v>
      </c>
      <c r="BQ53" s="125">
        <v>2348</v>
      </c>
      <c r="BR53" s="126">
        <v>4580</v>
      </c>
      <c r="BS53" s="126">
        <v>2903</v>
      </c>
      <c r="BT53" s="126">
        <f t="shared" si="62"/>
        <v>6928</v>
      </c>
      <c r="BU53" s="126">
        <f t="shared" si="63"/>
        <v>5251</v>
      </c>
      <c r="BV53" s="49">
        <f t="shared" si="64"/>
        <v>0.3389145496535797</v>
      </c>
      <c r="BW53" s="43">
        <f t="shared" si="65"/>
        <v>0.44715292325271377</v>
      </c>
      <c r="BX53" s="125">
        <v>4756</v>
      </c>
      <c r="BY53" s="126">
        <v>6748</v>
      </c>
      <c r="BZ53" s="126">
        <v>4396</v>
      </c>
      <c r="CA53" s="126">
        <f t="shared" si="66"/>
        <v>11504</v>
      </c>
      <c r="CB53" s="126">
        <f t="shared" si="67"/>
        <v>9152</v>
      </c>
      <c r="CC53" s="49">
        <f t="shared" si="68"/>
        <v>0.41342141863699583</v>
      </c>
      <c r="CD53" s="43">
        <f t="shared" si="69"/>
        <v>0.51966783216783219</v>
      </c>
      <c r="CE53" s="62">
        <v>1993</v>
      </c>
      <c r="CF53" s="234">
        <v>13202</v>
      </c>
      <c r="CG53" s="235">
        <v>8142</v>
      </c>
      <c r="CH53" s="235">
        <v>4812</v>
      </c>
      <c r="CI53" s="235">
        <f t="shared" si="70"/>
        <v>21344</v>
      </c>
      <c r="CJ53" s="235">
        <f t="shared" si="71"/>
        <v>18014</v>
      </c>
      <c r="CK53" s="190">
        <f t="shared" si="72"/>
        <v>0.61853448275862066</v>
      </c>
      <c r="CL53" s="194">
        <f t="shared" si="73"/>
        <v>0.73287443099811256</v>
      </c>
      <c r="CM53" s="202">
        <v>9578</v>
      </c>
      <c r="CN53" s="203">
        <v>2488</v>
      </c>
      <c r="CO53" s="203">
        <v>1096</v>
      </c>
      <c r="CP53" s="203">
        <f t="shared" si="74"/>
        <v>12066</v>
      </c>
      <c r="CQ53" s="203">
        <f t="shared" si="75"/>
        <v>10674</v>
      </c>
      <c r="CR53" s="190">
        <f t="shared" si="59"/>
        <v>0.79380076247306486</v>
      </c>
      <c r="CS53" s="194">
        <f t="shared" si="76"/>
        <v>0.89732059209293613</v>
      </c>
      <c r="CT53" s="202">
        <v>2965</v>
      </c>
      <c r="CU53" s="203">
        <v>473</v>
      </c>
      <c r="CV53" s="203">
        <v>24</v>
      </c>
      <c r="CW53" s="203">
        <f t="shared" si="77"/>
        <v>3438</v>
      </c>
      <c r="CX53" s="203">
        <f t="shared" si="78"/>
        <v>2989</v>
      </c>
      <c r="CY53" s="190">
        <f t="shared" si="79"/>
        <v>0.8624200116346713</v>
      </c>
      <c r="CZ53" s="194">
        <f t="shared" si="80"/>
        <v>0.99197055871528939</v>
      </c>
      <c r="DA53" s="62">
        <v>1993</v>
      </c>
      <c r="DB53" s="54">
        <f t="shared" si="81"/>
        <v>33220</v>
      </c>
      <c r="DC53" s="41">
        <f t="shared" si="81"/>
        <v>29265</v>
      </c>
      <c r="DD53" s="41">
        <f t="shared" si="81"/>
        <v>19008</v>
      </c>
      <c r="DE53" s="41">
        <f t="shared" si="43"/>
        <v>62485</v>
      </c>
      <c r="DF53" s="41">
        <f t="shared" si="44"/>
        <v>52228</v>
      </c>
      <c r="DG53" s="49">
        <f t="shared" si="37"/>
        <v>0.53164759542290152</v>
      </c>
      <c r="DH53" s="43">
        <f t="shared" si="38"/>
        <v>0.63605728727885424</v>
      </c>
      <c r="DI53" s="54">
        <f>'Table 1'!G59</f>
        <v>51360</v>
      </c>
      <c r="DJ53" s="41">
        <f t="shared" si="39"/>
        <v>52228</v>
      </c>
      <c r="DK53" s="55">
        <f t="shared" si="40"/>
        <v>1.690031152647975E-2</v>
      </c>
      <c r="DL53" s="49">
        <f>'Table 1'!M59</f>
        <v>0.64678738317757012</v>
      </c>
      <c r="DM53" s="49">
        <f t="shared" si="41"/>
        <v>0.63605728727885424</v>
      </c>
      <c r="DN53" s="43">
        <f t="shared" si="42"/>
        <v>-1.0730095898715875E-2</v>
      </c>
    </row>
    <row r="54" spans="1:118" x14ac:dyDescent="0.2">
      <c r="A54" s="38">
        <v>1994</v>
      </c>
      <c r="B54" s="125">
        <v>1256</v>
      </c>
      <c r="C54" s="126">
        <v>4701</v>
      </c>
      <c r="D54" s="126">
        <v>3574</v>
      </c>
      <c r="E54" s="126">
        <f t="shared" si="5"/>
        <v>5957</v>
      </c>
      <c r="F54" s="126">
        <f t="shared" si="6"/>
        <v>4830</v>
      </c>
      <c r="G54" s="49">
        <f t="shared" si="7"/>
        <v>0.21084438475742823</v>
      </c>
      <c r="H54" s="43">
        <f t="shared" si="8"/>
        <v>0.2600414078674948</v>
      </c>
      <c r="I54" s="125">
        <v>191</v>
      </c>
      <c r="J54" s="126">
        <v>864</v>
      </c>
      <c r="K54" s="126">
        <v>472</v>
      </c>
      <c r="L54" s="126">
        <f t="shared" si="9"/>
        <v>1055</v>
      </c>
      <c r="M54" s="126">
        <f t="shared" si="10"/>
        <v>663</v>
      </c>
      <c r="N54" s="49">
        <f t="shared" si="11"/>
        <v>0.18104265402843603</v>
      </c>
      <c r="O54" s="43">
        <f t="shared" si="12"/>
        <v>0.28808446455505277</v>
      </c>
      <c r="P54" s="247">
        <v>7100</v>
      </c>
      <c r="Q54" s="126">
        <v>5995</v>
      </c>
      <c r="R54" s="126">
        <v>3673</v>
      </c>
      <c r="S54" s="126">
        <f t="shared" si="13"/>
        <v>13095</v>
      </c>
      <c r="T54" s="126">
        <f t="shared" si="14"/>
        <v>10773</v>
      </c>
      <c r="U54" s="49">
        <f t="shared" si="15"/>
        <v>0.5421916762122948</v>
      </c>
      <c r="V54" s="43">
        <f t="shared" si="16"/>
        <v>0.65905504501995726</v>
      </c>
      <c r="W54" s="38">
        <v>1994</v>
      </c>
      <c r="X54" s="125">
        <v>1536</v>
      </c>
      <c r="Y54" s="126">
        <v>1419</v>
      </c>
      <c r="Z54" s="126">
        <v>1068</v>
      </c>
      <c r="AA54" s="126">
        <f t="shared" si="17"/>
        <v>2955</v>
      </c>
      <c r="AB54" s="126">
        <f t="shared" si="18"/>
        <v>2604</v>
      </c>
      <c r="AC54" s="49">
        <f t="shared" si="19"/>
        <v>0.51979695431472084</v>
      </c>
      <c r="AD54" s="43">
        <f t="shared" si="20"/>
        <v>0.58986175115207373</v>
      </c>
      <c r="AE54" s="125">
        <v>610</v>
      </c>
      <c r="AF54" s="126">
        <v>1950</v>
      </c>
      <c r="AG54" s="126">
        <v>1410</v>
      </c>
      <c r="AH54" s="126">
        <f t="shared" si="21"/>
        <v>2560</v>
      </c>
      <c r="AI54" s="126">
        <f t="shared" si="22"/>
        <v>2020</v>
      </c>
      <c r="AJ54" s="49">
        <f t="shared" si="23"/>
        <v>0.23828125</v>
      </c>
      <c r="AK54" s="43">
        <f t="shared" si="24"/>
        <v>0.30198019801980197</v>
      </c>
      <c r="AL54" s="125">
        <v>3680</v>
      </c>
      <c r="AM54" s="126">
        <v>3953</v>
      </c>
      <c r="AN54" s="126">
        <v>2192</v>
      </c>
      <c r="AO54" s="126">
        <f t="shared" si="25"/>
        <v>7633</v>
      </c>
      <c r="AP54" s="126">
        <f t="shared" si="26"/>
        <v>5872</v>
      </c>
      <c r="AQ54" s="49">
        <f t="shared" si="27"/>
        <v>0.48211712301847243</v>
      </c>
      <c r="AR54" s="43">
        <f t="shared" si="28"/>
        <v>0.6267029972752044</v>
      </c>
      <c r="AS54" s="62">
        <v>1994</v>
      </c>
      <c r="AT54" s="146">
        <v>4510</v>
      </c>
      <c r="AU54" s="147">
        <v>3885</v>
      </c>
      <c r="AV54" s="147">
        <v>2996</v>
      </c>
      <c r="AW54" s="147">
        <f t="shared" si="45"/>
        <v>8395</v>
      </c>
      <c r="AX54" s="147">
        <f t="shared" si="46"/>
        <v>7506</v>
      </c>
      <c r="AY54" s="49">
        <f t="shared" si="47"/>
        <v>0.5372245384157236</v>
      </c>
      <c r="AZ54" s="43">
        <f t="shared" si="48"/>
        <v>0.60085265121236342</v>
      </c>
      <c r="BA54" s="62">
        <v>1994</v>
      </c>
      <c r="BB54" s="146">
        <v>5361</v>
      </c>
      <c r="BC54" s="147">
        <v>4381</v>
      </c>
      <c r="BD54" s="147">
        <v>4181</v>
      </c>
      <c r="BE54" s="41">
        <f t="shared" si="54"/>
        <v>9742</v>
      </c>
      <c r="BF54" s="41">
        <f t="shared" si="61"/>
        <v>9542</v>
      </c>
      <c r="BG54" s="49">
        <f t="shared" si="55"/>
        <v>0.55029768014781355</v>
      </c>
      <c r="BH54" s="43">
        <f t="shared" si="60"/>
        <v>0.56183190106895831</v>
      </c>
      <c r="BI54" s="62">
        <v>1994</v>
      </c>
      <c r="BJ54" s="54">
        <v>1919</v>
      </c>
      <c r="BK54" s="41">
        <v>1481</v>
      </c>
      <c r="BL54" s="41">
        <v>924</v>
      </c>
      <c r="BM54" s="41">
        <f t="shared" si="29"/>
        <v>2843</v>
      </c>
      <c r="BN54" s="41">
        <f t="shared" si="30"/>
        <v>2843</v>
      </c>
      <c r="BO54" s="49">
        <f t="shared" si="31"/>
        <v>0.67499120647203659</v>
      </c>
      <c r="BP54" s="43">
        <f t="shared" si="32"/>
        <v>0.67499120647203659</v>
      </c>
      <c r="BQ54" s="125">
        <v>2353</v>
      </c>
      <c r="BR54" s="126">
        <v>4827</v>
      </c>
      <c r="BS54" s="126">
        <v>3094</v>
      </c>
      <c r="BT54" s="126">
        <f t="shared" si="62"/>
        <v>7180</v>
      </c>
      <c r="BU54" s="126">
        <f t="shared" si="63"/>
        <v>5447</v>
      </c>
      <c r="BV54" s="49">
        <f t="shared" si="64"/>
        <v>0.32771587743732589</v>
      </c>
      <c r="BW54" s="43">
        <f t="shared" si="65"/>
        <v>0.43198090692124103</v>
      </c>
      <c r="BX54" s="125">
        <v>5064</v>
      </c>
      <c r="BY54" s="126">
        <v>7440</v>
      </c>
      <c r="BZ54" s="126">
        <v>4989</v>
      </c>
      <c r="CA54" s="126">
        <f t="shared" si="66"/>
        <v>12504</v>
      </c>
      <c r="CB54" s="126">
        <f t="shared" si="67"/>
        <v>10053</v>
      </c>
      <c r="CC54" s="49">
        <f t="shared" si="68"/>
        <v>0.4049904030710173</v>
      </c>
      <c r="CD54" s="43">
        <f t="shared" si="69"/>
        <v>0.50373022978215454</v>
      </c>
      <c r="CE54" s="62">
        <v>1994</v>
      </c>
      <c r="CF54" s="234">
        <v>13963</v>
      </c>
      <c r="CG54" s="235">
        <v>9121</v>
      </c>
      <c r="CH54" s="235">
        <v>5632</v>
      </c>
      <c r="CI54" s="235">
        <f t="shared" si="70"/>
        <v>23084</v>
      </c>
      <c r="CJ54" s="235">
        <f t="shared" si="71"/>
        <v>19595</v>
      </c>
      <c r="CK54" s="190">
        <f t="shared" si="72"/>
        <v>0.60487783746317791</v>
      </c>
      <c r="CL54" s="194">
        <f t="shared" si="73"/>
        <v>0.71257973972952282</v>
      </c>
      <c r="CM54" s="202">
        <v>9967</v>
      </c>
      <c r="CN54" s="203">
        <v>2666</v>
      </c>
      <c r="CO54" s="203">
        <v>1206</v>
      </c>
      <c r="CP54" s="203">
        <f t="shared" si="74"/>
        <v>12633</v>
      </c>
      <c r="CQ54" s="203">
        <f t="shared" si="75"/>
        <v>11173</v>
      </c>
      <c r="CR54" s="190">
        <f t="shared" si="59"/>
        <v>0.7889654080582601</v>
      </c>
      <c r="CS54" s="194">
        <f t="shared" si="76"/>
        <v>0.8920612190101137</v>
      </c>
      <c r="CT54" s="202">
        <v>3075</v>
      </c>
      <c r="CU54" s="203">
        <v>535</v>
      </c>
      <c r="CV54" s="203">
        <v>66</v>
      </c>
      <c r="CW54" s="203">
        <f t="shared" si="77"/>
        <v>3610</v>
      </c>
      <c r="CX54" s="203">
        <f t="shared" si="78"/>
        <v>3141</v>
      </c>
      <c r="CY54" s="190">
        <f t="shared" si="79"/>
        <v>0.85180055401662047</v>
      </c>
      <c r="CZ54" s="194">
        <f t="shared" si="80"/>
        <v>0.9789875835721108</v>
      </c>
      <c r="DA54" s="62">
        <v>1994</v>
      </c>
      <c r="DB54" s="54">
        <f t="shared" si="81"/>
        <v>34765</v>
      </c>
      <c r="DC54" s="41">
        <f t="shared" si="81"/>
        <v>33369</v>
      </c>
      <c r="DD54" s="41">
        <f t="shared" si="81"/>
        <v>22765</v>
      </c>
      <c r="DE54" s="41">
        <f t="shared" si="43"/>
        <v>68134</v>
      </c>
      <c r="DF54" s="41">
        <f t="shared" si="44"/>
        <v>57530</v>
      </c>
      <c r="DG54" s="49">
        <f t="shared" si="37"/>
        <v>0.51024451815539962</v>
      </c>
      <c r="DH54" s="43">
        <f t="shared" si="38"/>
        <v>0.6042934121328003</v>
      </c>
      <c r="DI54" s="54">
        <f>'Table 1'!G60</f>
        <v>56711</v>
      </c>
      <c r="DJ54" s="41">
        <f t="shared" si="39"/>
        <v>57530</v>
      </c>
      <c r="DK54" s="55">
        <f t="shared" si="40"/>
        <v>1.4441642714817231E-2</v>
      </c>
      <c r="DL54" s="49">
        <f>'Table 1'!M60</f>
        <v>0.61303803494912801</v>
      </c>
      <c r="DM54" s="49">
        <f t="shared" si="41"/>
        <v>0.6042934121328003</v>
      </c>
      <c r="DN54" s="43">
        <f t="shared" si="42"/>
        <v>-8.7446228163277073E-3</v>
      </c>
    </row>
    <row r="55" spans="1:118" x14ac:dyDescent="0.2">
      <c r="A55" s="38">
        <v>1995</v>
      </c>
      <c r="B55" s="125">
        <v>1319</v>
      </c>
      <c r="C55" s="126">
        <v>4305</v>
      </c>
      <c r="D55" s="126">
        <v>3148</v>
      </c>
      <c r="E55" s="126">
        <f t="shared" si="5"/>
        <v>5624</v>
      </c>
      <c r="F55" s="126">
        <f t="shared" si="6"/>
        <v>4467</v>
      </c>
      <c r="G55" s="49">
        <f t="shared" si="7"/>
        <v>0.23453058321479375</v>
      </c>
      <c r="H55" s="43">
        <f t="shared" si="8"/>
        <v>0.29527647190508172</v>
      </c>
      <c r="I55" s="125">
        <v>212</v>
      </c>
      <c r="J55" s="126">
        <v>787</v>
      </c>
      <c r="K55" s="126">
        <v>396</v>
      </c>
      <c r="L55" s="126">
        <f t="shared" si="9"/>
        <v>999</v>
      </c>
      <c r="M55" s="126">
        <f t="shared" si="10"/>
        <v>608</v>
      </c>
      <c r="N55" s="49">
        <f t="shared" si="11"/>
        <v>0.2122122122122122</v>
      </c>
      <c r="O55" s="43">
        <f t="shared" si="12"/>
        <v>0.34868421052631576</v>
      </c>
      <c r="P55" s="247">
        <v>7691</v>
      </c>
      <c r="Q55" s="126">
        <v>6968</v>
      </c>
      <c r="R55" s="126">
        <v>4561</v>
      </c>
      <c r="S55" s="126">
        <f t="shared" si="13"/>
        <v>14659</v>
      </c>
      <c r="T55" s="126">
        <f t="shared" si="14"/>
        <v>12252</v>
      </c>
      <c r="U55" s="49">
        <f t="shared" si="15"/>
        <v>0.52466061805034447</v>
      </c>
      <c r="V55" s="43">
        <f t="shared" si="16"/>
        <v>0.62773424746980089</v>
      </c>
      <c r="W55" s="38">
        <v>1995</v>
      </c>
      <c r="X55" s="125">
        <v>1737</v>
      </c>
      <c r="Y55" s="126">
        <v>1732</v>
      </c>
      <c r="Z55" s="126">
        <v>1354</v>
      </c>
      <c r="AA55" s="126">
        <f t="shared" si="17"/>
        <v>3469</v>
      </c>
      <c r="AB55" s="126">
        <f t="shared" si="18"/>
        <v>3091</v>
      </c>
      <c r="AC55" s="49">
        <f t="shared" si="19"/>
        <v>0.50072066878062838</v>
      </c>
      <c r="AD55" s="43">
        <f t="shared" si="20"/>
        <v>0.56195406017470073</v>
      </c>
      <c r="AE55" s="125">
        <v>572</v>
      </c>
      <c r="AF55" s="126">
        <v>2081</v>
      </c>
      <c r="AG55" s="126">
        <v>1536</v>
      </c>
      <c r="AH55" s="126">
        <f t="shared" si="21"/>
        <v>2653</v>
      </c>
      <c r="AI55" s="126">
        <f t="shared" si="22"/>
        <v>2108</v>
      </c>
      <c r="AJ55" s="49">
        <f t="shared" si="23"/>
        <v>0.21560497549943461</v>
      </c>
      <c r="AK55" s="43">
        <f t="shared" si="24"/>
        <v>0.27134724857685011</v>
      </c>
      <c r="AL55" s="125">
        <v>3837</v>
      </c>
      <c r="AM55" s="126">
        <v>4468</v>
      </c>
      <c r="AN55" s="126">
        <v>2737</v>
      </c>
      <c r="AO55" s="126">
        <f t="shared" si="25"/>
        <v>8305</v>
      </c>
      <c r="AP55" s="126">
        <f t="shared" si="26"/>
        <v>6574</v>
      </c>
      <c r="AQ55" s="49">
        <f t="shared" si="27"/>
        <v>0.46201083684527394</v>
      </c>
      <c r="AR55" s="43">
        <f t="shared" si="28"/>
        <v>0.58366291451171282</v>
      </c>
      <c r="AS55" s="62">
        <v>1995</v>
      </c>
      <c r="AT55" s="146">
        <v>4942</v>
      </c>
      <c r="AU55" s="147">
        <v>4133</v>
      </c>
      <c r="AV55" s="147">
        <v>3222</v>
      </c>
      <c r="AW55" s="147">
        <f t="shared" si="45"/>
        <v>9075</v>
      </c>
      <c r="AX55" s="147">
        <f t="shared" si="46"/>
        <v>8164</v>
      </c>
      <c r="AY55" s="49">
        <f t="shared" si="47"/>
        <v>0.5445730027548209</v>
      </c>
      <c r="AZ55" s="43">
        <f t="shared" si="48"/>
        <v>0.60534051935325817</v>
      </c>
      <c r="BA55" s="62">
        <v>1995</v>
      </c>
      <c r="BB55" s="146">
        <v>5875</v>
      </c>
      <c r="BC55" s="147">
        <v>4770</v>
      </c>
      <c r="BD55" s="147">
        <v>4537</v>
      </c>
      <c r="BE55" s="41">
        <f t="shared" si="54"/>
        <v>10645</v>
      </c>
      <c r="BF55" s="41">
        <f t="shared" si="61"/>
        <v>10412</v>
      </c>
      <c r="BG55" s="49">
        <f t="shared" si="55"/>
        <v>0.55190230155002351</v>
      </c>
      <c r="BH55" s="43">
        <f t="shared" si="60"/>
        <v>0.56425278524779099</v>
      </c>
      <c r="BI55" s="62">
        <v>1995</v>
      </c>
      <c r="BJ55" s="54">
        <v>2032</v>
      </c>
      <c r="BK55" s="41">
        <v>1685</v>
      </c>
      <c r="BL55" s="41">
        <v>1126</v>
      </c>
      <c r="BM55" s="41">
        <f t="shared" si="29"/>
        <v>3158</v>
      </c>
      <c r="BN55" s="41">
        <f t="shared" si="30"/>
        <v>3158</v>
      </c>
      <c r="BO55" s="49">
        <f t="shared" si="31"/>
        <v>0.64344521849271696</v>
      </c>
      <c r="BP55" s="43">
        <f t="shared" si="32"/>
        <v>0.64344521849271696</v>
      </c>
      <c r="BQ55" s="125">
        <v>2526</v>
      </c>
      <c r="BR55" s="126">
        <v>5360</v>
      </c>
      <c r="BS55" s="126">
        <v>3521</v>
      </c>
      <c r="BT55" s="126">
        <f t="shared" si="62"/>
        <v>7886</v>
      </c>
      <c r="BU55" s="126">
        <f t="shared" si="63"/>
        <v>6047</v>
      </c>
      <c r="BV55" s="49">
        <f t="shared" si="64"/>
        <v>0.32031448135937102</v>
      </c>
      <c r="BW55" s="43">
        <f t="shared" si="65"/>
        <v>0.41772779890854972</v>
      </c>
      <c r="BX55" s="125">
        <v>5619</v>
      </c>
      <c r="BY55" s="126">
        <v>8205</v>
      </c>
      <c r="BZ55" s="126">
        <v>5616</v>
      </c>
      <c r="CA55" s="126">
        <f t="shared" si="66"/>
        <v>13824</v>
      </c>
      <c r="CB55" s="126">
        <f t="shared" si="67"/>
        <v>11235</v>
      </c>
      <c r="CC55" s="49">
        <f t="shared" si="68"/>
        <v>0.4064670138888889</v>
      </c>
      <c r="CD55" s="43">
        <f t="shared" si="69"/>
        <v>0.50013351134846462</v>
      </c>
      <c r="CE55" s="62">
        <v>1995</v>
      </c>
      <c r="CF55" s="234">
        <v>14745</v>
      </c>
      <c r="CG55" s="235">
        <v>9973</v>
      </c>
      <c r="CH55" s="235">
        <v>6286</v>
      </c>
      <c r="CI55" s="235">
        <f t="shared" si="70"/>
        <v>24718</v>
      </c>
      <c r="CJ55" s="235">
        <f t="shared" si="71"/>
        <v>21031</v>
      </c>
      <c r="CK55" s="190">
        <f t="shared" si="72"/>
        <v>0.5965288453758395</v>
      </c>
      <c r="CL55" s="194">
        <f t="shared" si="73"/>
        <v>0.70110788835528504</v>
      </c>
      <c r="CM55" s="202">
        <v>10225</v>
      </c>
      <c r="CN55" s="203">
        <v>2816</v>
      </c>
      <c r="CO55" s="203">
        <v>1299</v>
      </c>
      <c r="CP55" s="203">
        <f t="shared" si="74"/>
        <v>13041</v>
      </c>
      <c r="CQ55" s="203">
        <f t="shared" si="75"/>
        <v>11524</v>
      </c>
      <c r="CR55" s="190">
        <f t="shared" si="59"/>
        <v>0.7840656391381029</v>
      </c>
      <c r="CS55" s="194">
        <f t="shared" si="76"/>
        <v>0.88727872266574104</v>
      </c>
      <c r="CT55" s="202">
        <v>2983</v>
      </c>
      <c r="CU55" s="203">
        <v>565</v>
      </c>
      <c r="CV55" s="203">
        <v>84</v>
      </c>
      <c r="CW55" s="203">
        <f t="shared" si="77"/>
        <v>3548</v>
      </c>
      <c r="CX55" s="203">
        <f t="shared" si="78"/>
        <v>3067</v>
      </c>
      <c r="CY55" s="190">
        <f t="shared" si="79"/>
        <v>0.84075535512965049</v>
      </c>
      <c r="CZ55" s="194">
        <f t="shared" si="80"/>
        <v>0.97261167264427784</v>
      </c>
      <c r="DA55" s="62">
        <v>1995</v>
      </c>
      <c r="DB55" s="54">
        <f t="shared" si="81"/>
        <v>37087</v>
      </c>
      <c r="DC55" s="41">
        <f t="shared" si="81"/>
        <v>36132</v>
      </c>
      <c r="DD55" s="41">
        <f t="shared" si="81"/>
        <v>25184</v>
      </c>
      <c r="DE55" s="41">
        <f t="shared" si="43"/>
        <v>73219</v>
      </c>
      <c r="DF55" s="41">
        <f t="shared" si="44"/>
        <v>62271</v>
      </c>
      <c r="DG55" s="49">
        <f t="shared" si="37"/>
        <v>0.50652153129652144</v>
      </c>
      <c r="DH55" s="43">
        <f t="shared" si="38"/>
        <v>0.59557418380947791</v>
      </c>
      <c r="DI55" s="54">
        <f>'Table 1'!G61</f>
        <v>61455</v>
      </c>
      <c r="DJ55" s="41">
        <f t="shared" si="39"/>
        <v>62271</v>
      </c>
      <c r="DK55" s="55">
        <f t="shared" si="40"/>
        <v>1.3278008298755186E-2</v>
      </c>
      <c r="DL55" s="49">
        <f>'Table 1'!M61</f>
        <v>0.60349849483361806</v>
      </c>
      <c r="DM55" s="49">
        <f t="shared" si="41"/>
        <v>0.59557418380947791</v>
      </c>
      <c r="DN55" s="43">
        <f t="shared" si="42"/>
        <v>-7.9243110241401515E-3</v>
      </c>
    </row>
    <row r="56" spans="1:118" x14ac:dyDescent="0.2">
      <c r="A56" s="38">
        <v>1996</v>
      </c>
      <c r="B56" s="125">
        <v>1409</v>
      </c>
      <c r="C56" s="126">
        <v>4510</v>
      </c>
      <c r="D56" s="126">
        <v>3328</v>
      </c>
      <c r="E56" s="126">
        <f t="shared" si="5"/>
        <v>5919</v>
      </c>
      <c r="F56" s="126">
        <f t="shared" si="6"/>
        <v>4737</v>
      </c>
      <c r="G56" s="49">
        <f t="shared" si="7"/>
        <v>0.23804696739314074</v>
      </c>
      <c r="H56" s="43">
        <f t="shared" si="8"/>
        <v>0.29744564070086554</v>
      </c>
      <c r="I56" s="125">
        <v>234</v>
      </c>
      <c r="J56" s="126">
        <v>751</v>
      </c>
      <c r="K56" s="126">
        <v>364</v>
      </c>
      <c r="L56" s="126">
        <f t="shared" si="9"/>
        <v>985</v>
      </c>
      <c r="M56" s="126">
        <f t="shared" si="10"/>
        <v>598</v>
      </c>
      <c r="N56" s="49">
        <f t="shared" si="11"/>
        <v>0.23756345177664975</v>
      </c>
      <c r="O56" s="43">
        <f t="shared" si="12"/>
        <v>0.39130434782608697</v>
      </c>
      <c r="P56" s="247">
        <v>8005</v>
      </c>
      <c r="Q56" s="126">
        <v>6993</v>
      </c>
      <c r="R56" s="126">
        <v>4470</v>
      </c>
      <c r="S56" s="126">
        <f t="shared" si="13"/>
        <v>14998</v>
      </c>
      <c r="T56" s="126">
        <f t="shared" si="14"/>
        <v>12475</v>
      </c>
      <c r="U56" s="49">
        <f t="shared" si="15"/>
        <v>0.53373783171089484</v>
      </c>
      <c r="V56" s="43">
        <f t="shared" si="16"/>
        <v>0.64168336673346693</v>
      </c>
      <c r="W56" s="38">
        <v>1996</v>
      </c>
      <c r="X56" s="125">
        <v>1864</v>
      </c>
      <c r="Y56" s="126">
        <v>2050</v>
      </c>
      <c r="Z56" s="126">
        <v>1643</v>
      </c>
      <c r="AA56" s="126">
        <f t="shared" si="17"/>
        <v>3914</v>
      </c>
      <c r="AB56" s="126">
        <f t="shared" si="18"/>
        <v>3507</v>
      </c>
      <c r="AC56" s="49">
        <f t="shared" si="19"/>
        <v>0.47623914154317831</v>
      </c>
      <c r="AD56" s="43">
        <f t="shared" si="20"/>
        <v>0.53150841174793273</v>
      </c>
      <c r="AE56" s="125">
        <v>548</v>
      </c>
      <c r="AF56" s="126">
        <v>2057</v>
      </c>
      <c r="AG56" s="126">
        <v>1501</v>
      </c>
      <c r="AH56" s="126">
        <f t="shared" si="21"/>
        <v>2605</v>
      </c>
      <c r="AI56" s="126">
        <f t="shared" si="22"/>
        <v>2049</v>
      </c>
      <c r="AJ56" s="49">
        <f t="shared" si="23"/>
        <v>0.21036468330134356</v>
      </c>
      <c r="AK56" s="43">
        <f t="shared" si="24"/>
        <v>0.26744753538311372</v>
      </c>
      <c r="AL56" s="125">
        <v>4029</v>
      </c>
      <c r="AM56" s="126">
        <v>5067</v>
      </c>
      <c r="AN56" s="126">
        <v>3327</v>
      </c>
      <c r="AO56" s="126">
        <f t="shared" si="25"/>
        <v>9096</v>
      </c>
      <c r="AP56" s="126">
        <f t="shared" si="26"/>
        <v>7356</v>
      </c>
      <c r="AQ56" s="49">
        <f t="shared" si="27"/>
        <v>0.44294195250659629</v>
      </c>
      <c r="AR56" s="43">
        <f t="shared" si="28"/>
        <v>0.54771615008156604</v>
      </c>
      <c r="AS56" s="62">
        <v>1996</v>
      </c>
      <c r="AT56" s="146">
        <v>5327</v>
      </c>
      <c r="AU56" s="147">
        <v>4352</v>
      </c>
      <c r="AV56" s="147">
        <v>3414</v>
      </c>
      <c r="AW56" s="147">
        <f t="shared" si="45"/>
        <v>9679</v>
      </c>
      <c r="AX56" s="147">
        <f t="shared" si="46"/>
        <v>8741</v>
      </c>
      <c r="AY56" s="49">
        <f t="shared" si="47"/>
        <v>0.55036677342700691</v>
      </c>
      <c r="AZ56" s="43">
        <f t="shared" si="48"/>
        <v>0.6094268390344354</v>
      </c>
      <c r="BA56" s="62">
        <v>1996</v>
      </c>
      <c r="BB56" s="146">
        <v>6299</v>
      </c>
      <c r="BC56" s="147">
        <v>5079</v>
      </c>
      <c r="BD56" s="147">
        <v>4824</v>
      </c>
      <c r="BE56" s="41">
        <f t="shared" si="54"/>
        <v>11378</v>
      </c>
      <c r="BF56" s="41">
        <f t="shared" si="61"/>
        <v>11123</v>
      </c>
      <c r="BG56" s="49">
        <f t="shared" si="55"/>
        <v>0.55361223413605198</v>
      </c>
      <c r="BH56" s="43">
        <f t="shared" si="60"/>
        <v>0.56630405466151224</v>
      </c>
      <c r="BI56" s="62">
        <v>1996</v>
      </c>
      <c r="BJ56" s="54">
        <v>2221</v>
      </c>
      <c r="BK56" s="41">
        <v>1261</v>
      </c>
      <c r="BL56" s="41">
        <v>654</v>
      </c>
      <c r="BM56" s="41">
        <f t="shared" si="29"/>
        <v>2875</v>
      </c>
      <c r="BN56" s="41">
        <f t="shared" si="30"/>
        <v>2875</v>
      </c>
      <c r="BO56" s="49">
        <f t="shared" si="31"/>
        <v>0.77252173913043476</v>
      </c>
      <c r="BP56" s="43">
        <f t="shared" si="32"/>
        <v>0.77252173913043476</v>
      </c>
      <c r="BQ56" s="125">
        <v>2767</v>
      </c>
      <c r="BR56" s="126">
        <v>5242</v>
      </c>
      <c r="BS56" s="126">
        <v>3204</v>
      </c>
      <c r="BT56" s="126">
        <f t="shared" si="62"/>
        <v>8009</v>
      </c>
      <c r="BU56" s="126">
        <f t="shared" si="63"/>
        <v>5971</v>
      </c>
      <c r="BV56" s="49">
        <f t="shared" si="64"/>
        <v>0.3454863278811337</v>
      </c>
      <c r="BW56" s="43">
        <f t="shared" si="65"/>
        <v>0.46340646457879753</v>
      </c>
      <c r="BX56" s="125">
        <v>6174</v>
      </c>
      <c r="BY56" s="126">
        <v>8554</v>
      </c>
      <c r="BZ56" s="126">
        <v>5706</v>
      </c>
      <c r="CA56" s="126">
        <f t="shared" si="66"/>
        <v>14728</v>
      </c>
      <c r="CB56" s="126">
        <f t="shared" si="67"/>
        <v>11880</v>
      </c>
      <c r="CC56" s="49">
        <f t="shared" si="68"/>
        <v>0.41920152091254753</v>
      </c>
      <c r="CD56" s="43">
        <f t="shared" si="69"/>
        <v>0.51969696969696966</v>
      </c>
      <c r="CE56" s="62">
        <v>1996</v>
      </c>
      <c r="CF56" s="234">
        <v>15694</v>
      </c>
      <c r="CG56" s="235">
        <v>11182</v>
      </c>
      <c r="CH56" s="235">
        <v>7197</v>
      </c>
      <c r="CI56" s="235">
        <f t="shared" si="70"/>
        <v>26876</v>
      </c>
      <c r="CJ56" s="235">
        <f t="shared" si="71"/>
        <v>22891</v>
      </c>
      <c r="CK56" s="190">
        <f t="shared" si="72"/>
        <v>0.58394106265813361</v>
      </c>
      <c r="CL56" s="194">
        <f t="shared" si="73"/>
        <v>0.68559695950373511</v>
      </c>
      <c r="CM56" s="202">
        <v>10769</v>
      </c>
      <c r="CN56" s="203">
        <v>3162</v>
      </c>
      <c r="CO56" s="203">
        <v>1549</v>
      </c>
      <c r="CP56" s="203">
        <f t="shared" si="74"/>
        <v>13931</v>
      </c>
      <c r="CQ56" s="203">
        <f t="shared" si="75"/>
        <v>12318</v>
      </c>
      <c r="CR56" s="190">
        <f t="shared" si="59"/>
        <v>0.77302419065393724</v>
      </c>
      <c r="CS56" s="194">
        <f t="shared" si="76"/>
        <v>0.87424906640688427</v>
      </c>
      <c r="CT56" s="202">
        <v>3071</v>
      </c>
      <c r="CU56" s="203">
        <v>639</v>
      </c>
      <c r="CV56" s="203">
        <v>142</v>
      </c>
      <c r="CW56" s="203">
        <f t="shared" si="77"/>
        <v>3710</v>
      </c>
      <c r="CX56" s="203">
        <f t="shared" si="78"/>
        <v>3213</v>
      </c>
      <c r="CY56" s="190">
        <f t="shared" si="79"/>
        <v>0.82776280323450135</v>
      </c>
      <c r="CZ56" s="194">
        <f t="shared" si="80"/>
        <v>0.95580454403983817</v>
      </c>
      <c r="DA56" s="62">
        <v>1996</v>
      </c>
      <c r="DB56" s="54">
        <f t="shared" si="81"/>
        <v>39331</v>
      </c>
      <c r="DC56" s="41">
        <f t="shared" si="81"/>
        <v>38223</v>
      </c>
      <c r="DD56" s="41">
        <f t="shared" si="81"/>
        <v>26712</v>
      </c>
      <c r="DE56" s="41">
        <f t="shared" si="43"/>
        <v>77554</v>
      </c>
      <c r="DF56" s="41">
        <f t="shared" si="44"/>
        <v>66043</v>
      </c>
      <c r="DG56" s="49">
        <f t="shared" si="37"/>
        <v>0.50714340975320427</v>
      </c>
      <c r="DH56" s="43">
        <f t="shared" si="38"/>
        <v>0.59553624153960294</v>
      </c>
      <c r="DI56" s="54">
        <f>'Table 1'!G62</f>
        <v>65230</v>
      </c>
      <c r="DJ56" s="41">
        <f t="shared" si="39"/>
        <v>66043</v>
      </c>
      <c r="DK56" s="55">
        <f t="shared" si="40"/>
        <v>1.2463590372527977E-2</v>
      </c>
      <c r="DL56" s="49">
        <f>'Table 1'!M62</f>
        <v>0.60292810056722368</v>
      </c>
      <c r="DM56" s="49">
        <f t="shared" si="41"/>
        <v>0.59553624153960294</v>
      </c>
      <c r="DN56" s="43">
        <f t="shared" si="42"/>
        <v>-7.3918590276207397E-3</v>
      </c>
    </row>
    <row r="57" spans="1:118" x14ac:dyDescent="0.2">
      <c r="A57" s="38">
        <v>1997</v>
      </c>
      <c r="B57" s="125">
        <v>1454</v>
      </c>
      <c r="C57" s="126">
        <v>4742</v>
      </c>
      <c r="D57" s="126">
        <v>3558</v>
      </c>
      <c r="E57" s="126">
        <f t="shared" si="5"/>
        <v>6196</v>
      </c>
      <c r="F57" s="126">
        <f t="shared" si="6"/>
        <v>5012</v>
      </c>
      <c r="G57" s="49">
        <f t="shared" si="7"/>
        <v>0.23466752743705616</v>
      </c>
      <c r="H57" s="43">
        <f t="shared" si="8"/>
        <v>0.29010375099760577</v>
      </c>
      <c r="I57" s="125">
        <v>212</v>
      </c>
      <c r="J57" s="126">
        <v>935</v>
      </c>
      <c r="K57" s="126">
        <v>543</v>
      </c>
      <c r="L57" s="126">
        <f t="shared" si="9"/>
        <v>1147</v>
      </c>
      <c r="M57" s="126">
        <f t="shared" si="10"/>
        <v>755</v>
      </c>
      <c r="N57" s="49">
        <f t="shared" si="11"/>
        <v>0.18482999128160418</v>
      </c>
      <c r="O57" s="43">
        <f t="shared" si="12"/>
        <v>0.28079470198675499</v>
      </c>
      <c r="P57" s="247">
        <v>8346</v>
      </c>
      <c r="Q57" s="126">
        <v>6474</v>
      </c>
      <c r="R57" s="126">
        <v>3894</v>
      </c>
      <c r="S57" s="126">
        <f t="shared" si="13"/>
        <v>14820</v>
      </c>
      <c r="T57" s="126">
        <f t="shared" si="14"/>
        <v>12240</v>
      </c>
      <c r="U57" s="49">
        <f t="shared" si="15"/>
        <v>0.56315789473684208</v>
      </c>
      <c r="V57" s="43">
        <f t="shared" si="16"/>
        <v>0.68186274509803924</v>
      </c>
      <c r="W57" s="38">
        <v>1997</v>
      </c>
      <c r="X57" s="125">
        <v>2054</v>
      </c>
      <c r="Y57" s="126">
        <v>2255</v>
      </c>
      <c r="Z57" s="126">
        <v>1804</v>
      </c>
      <c r="AA57" s="126">
        <f t="shared" si="17"/>
        <v>4309</v>
      </c>
      <c r="AB57" s="126">
        <f t="shared" si="18"/>
        <v>3858</v>
      </c>
      <c r="AC57" s="49">
        <f t="shared" si="19"/>
        <v>0.47667672313761894</v>
      </c>
      <c r="AD57" s="43">
        <f t="shared" si="20"/>
        <v>0.53240020736132709</v>
      </c>
      <c r="AE57" s="125">
        <v>570</v>
      </c>
      <c r="AF57" s="126">
        <v>2239</v>
      </c>
      <c r="AG57" s="126">
        <v>1676</v>
      </c>
      <c r="AH57" s="126">
        <f t="shared" si="21"/>
        <v>2809</v>
      </c>
      <c r="AI57" s="126">
        <f t="shared" si="22"/>
        <v>2246</v>
      </c>
      <c r="AJ57" s="49">
        <f t="shared" si="23"/>
        <v>0.20291918832324671</v>
      </c>
      <c r="AK57" s="43">
        <f t="shared" si="24"/>
        <v>0.25378450578806766</v>
      </c>
      <c r="AL57" s="125">
        <v>4232</v>
      </c>
      <c r="AM57" s="126">
        <v>4899</v>
      </c>
      <c r="AN57" s="126">
        <v>3016</v>
      </c>
      <c r="AO57" s="126">
        <f t="shared" si="25"/>
        <v>9131</v>
      </c>
      <c r="AP57" s="126">
        <f t="shared" si="26"/>
        <v>7248</v>
      </c>
      <c r="AQ57" s="49">
        <f t="shared" si="27"/>
        <v>0.46347607052896728</v>
      </c>
      <c r="AR57" s="43">
        <f t="shared" si="28"/>
        <v>0.58388520971302427</v>
      </c>
      <c r="AS57" s="62">
        <v>1997</v>
      </c>
      <c r="AT57" s="146">
        <v>5641</v>
      </c>
      <c r="AU57" s="147">
        <v>4057</v>
      </c>
      <c r="AV57" s="147">
        <v>3081</v>
      </c>
      <c r="AW57" s="147">
        <f t="shared" si="45"/>
        <v>9698</v>
      </c>
      <c r="AX57" s="147">
        <f t="shared" si="46"/>
        <v>8722</v>
      </c>
      <c r="AY57" s="49">
        <f t="shared" si="47"/>
        <v>0.58166632295318621</v>
      </c>
      <c r="AZ57" s="43">
        <f t="shared" si="48"/>
        <v>0.64675533134602159</v>
      </c>
      <c r="BA57" s="62">
        <v>1997</v>
      </c>
      <c r="BB57" s="146">
        <v>6758</v>
      </c>
      <c r="BC57" s="147">
        <v>4812</v>
      </c>
      <c r="BD57" s="147">
        <v>4523</v>
      </c>
      <c r="BE57" s="41">
        <f t="shared" si="54"/>
        <v>11570</v>
      </c>
      <c r="BF57" s="41">
        <f t="shared" si="61"/>
        <v>11281</v>
      </c>
      <c r="BG57" s="49">
        <f t="shared" si="55"/>
        <v>0.58409680207433012</v>
      </c>
      <c r="BH57" s="43">
        <f t="shared" si="60"/>
        <v>0.5990603669887421</v>
      </c>
      <c r="BI57" s="62">
        <v>1997</v>
      </c>
      <c r="BJ57" s="54">
        <v>2339</v>
      </c>
      <c r="BK57" s="41">
        <v>1399</v>
      </c>
      <c r="BL57" s="41">
        <v>803</v>
      </c>
      <c r="BM57" s="41">
        <f t="shared" si="29"/>
        <v>3142</v>
      </c>
      <c r="BN57" s="41">
        <f t="shared" si="30"/>
        <v>3142</v>
      </c>
      <c r="BO57" s="49">
        <f t="shared" si="31"/>
        <v>0.74443029917250159</v>
      </c>
      <c r="BP57" s="43">
        <f t="shared" si="32"/>
        <v>0.74443029917250159</v>
      </c>
      <c r="BQ57" s="125">
        <v>2896</v>
      </c>
      <c r="BR57" s="126">
        <v>5922</v>
      </c>
      <c r="BS57" s="126">
        <v>3763</v>
      </c>
      <c r="BT57" s="126">
        <f t="shared" si="62"/>
        <v>8818</v>
      </c>
      <c r="BU57" s="126">
        <f t="shared" si="63"/>
        <v>6659</v>
      </c>
      <c r="BV57" s="49">
        <f t="shared" si="64"/>
        <v>0.32841914266273531</v>
      </c>
      <c r="BW57" s="43">
        <f t="shared" si="65"/>
        <v>0.43490013515542875</v>
      </c>
      <c r="BX57" s="125">
        <v>6821</v>
      </c>
      <c r="BY57" s="126">
        <v>9854</v>
      </c>
      <c r="BZ57" s="126">
        <v>6827</v>
      </c>
      <c r="CA57" s="126">
        <f t="shared" si="66"/>
        <v>16675</v>
      </c>
      <c r="CB57" s="126">
        <f t="shared" si="67"/>
        <v>13648</v>
      </c>
      <c r="CC57" s="49">
        <f t="shared" si="68"/>
        <v>0.40905547226386807</v>
      </c>
      <c r="CD57" s="43">
        <f t="shared" si="69"/>
        <v>0.49978018757327081</v>
      </c>
      <c r="CE57" s="62">
        <v>1997</v>
      </c>
      <c r="CF57" s="234">
        <v>17121</v>
      </c>
      <c r="CG57" s="235">
        <v>12448</v>
      </c>
      <c r="CH57" s="235">
        <v>8163</v>
      </c>
      <c r="CI57" s="235">
        <f t="shared" si="70"/>
        <v>29569</v>
      </c>
      <c r="CJ57" s="235">
        <f t="shared" si="71"/>
        <v>25284</v>
      </c>
      <c r="CK57" s="190">
        <f t="shared" si="72"/>
        <v>0.57901856674219621</v>
      </c>
      <c r="CL57" s="194">
        <f t="shared" si="73"/>
        <v>0.67714760322733747</v>
      </c>
      <c r="CM57" s="202">
        <v>11522</v>
      </c>
      <c r="CN57" s="203">
        <v>3238</v>
      </c>
      <c r="CO57" s="203">
        <v>1517</v>
      </c>
      <c r="CP57" s="203">
        <f t="shared" si="74"/>
        <v>14760</v>
      </c>
      <c r="CQ57" s="203">
        <f t="shared" si="75"/>
        <v>13039</v>
      </c>
      <c r="CR57" s="190">
        <f t="shared" si="59"/>
        <v>0.78062330623306231</v>
      </c>
      <c r="CS57" s="194">
        <f t="shared" si="76"/>
        <v>0.88365672214126845</v>
      </c>
      <c r="CT57" s="202">
        <v>3196</v>
      </c>
      <c r="CU57" s="203">
        <v>774</v>
      </c>
      <c r="CV57" s="203">
        <v>258</v>
      </c>
      <c r="CW57" s="203">
        <f t="shared" si="77"/>
        <v>3970</v>
      </c>
      <c r="CX57" s="203">
        <f t="shared" si="78"/>
        <v>3454</v>
      </c>
      <c r="CY57" s="190">
        <f t="shared" si="79"/>
        <v>0.80503778337531484</v>
      </c>
      <c r="CZ57" s="194">
        <f t="shared" si="80"/>
        <v>0.92530399536768959</v>
      </c>
      <c r="DA57" s="62">
        <v>1997</v>
      </c>
      <c r="DB57" s="54">
        <f t="shared" si="81"/>
        <v>41969</v>
      </c>
      <c r="DC57" s="41">
        <f t="shared" si="81"/>
        <v>39448</v>
      </c>
      <c r="DD57" s="41">
        <f t="shared" si="81"/>
        <v>27358</v>
      </c>
      <c r="DE57" s="41">
        <f t="shared" si="43"/>
        <v>81417</v>
      </c>
      <c r="DF57" s="41">
        <f t="shared" si="44"/>
        <v>69327</v>
      </c>
      <c r="DG57" s="49">
        <f t="shared" si="37"/>
        <v>0.51548202463858894</v>
      </c>
      <c r="DH57" s="43">
        <f t="shared" si="38"/>
        <v>0.60537741428303549</v>
      </c>
      <c r="DI57" s="54">
        <f>'Table 1'!G63</f>
        <v>68504</v>
      </c>
      <c r="DJ57" s="41">
        <f t="shared" si="39"/>
        <v>69327</v>
      </c>
      <c r="DK57" s="55">
        <f t="shared" si="40"/>
        <v>1.2013896998715403E-2</v>
      </c>
      <c r="DL57" s="49">
        <f>'Table 1'!M63</f>
        <v>0.61266495387130682</v>
      </c>
      <c r="DM57" s="49">
        <f t="shared" si="41"/>
        <v>0.60537741428303549</v>
      </c>
      <c r="DN57" s="43">
        <f t="shared" si="42"/>
        <v>-7.2875395882713301E-3</v>
      </c>
    </row>
    <row r="58" spans="1:118" x14ac:dyDescent="0.2">
      <c r="A58" s="38">
        <v>1998</v>
      </c>
      <c r="B58" s="125">
        <v>1501</v>
      </c>
      <c r="C58" s="126">
        <v>4507</v>
      </c>
      <c r="D58" s="126">
        <v>3352</v>
      </c>
      <c r="E58" s="126">
        <f t="shared" si="5"/>
        <v>6008</v>
      </c>
      <c r="F58" s="126">
        <f t="shared" si="6"/>
        <v>4853</v>
      </c>
      <c r="G58" s="49">
        <f t="shared" si="7"/>
        <v>0.24983355525965378</v>
      </c>
      <c r="H58" s="43">
        <f t="shared" si="8"/>
        <v>0.30929322068823406</v>
      </c>
      <c r="I58" s="125">
        <v>202</v>
      </c>
      <c r="J58" s="126">
        <v>952</v>
      </c>
      <c r="K58" s="126">
        <v>563</v>
      </c>
      <c r="L58" s="126">
        <f t="shared" si="9"/>
        <v>1154</v>
      </c>
      <c r="M58" s="126">
        <f t="shared" si="10"/>
        <v>765</v>
      </c>
      <c r="N58" s="49">
        <f t="shared" si="11"/>
        <v>0.17504332755632582</v>
      </c>
      <c r="O58" s="43">
        <f t="shared" si="12"/>
        <v>0.26405228758169935</v>
      </c>
      <c r="P58" s="247">
        <v>8359</v>
      </c>
      <c r="Q58" s="126">
        <v>6690</v>
      </c>
      <c r="R58" s="126">
        <v>4094</v>
      </c>
      <c r="S58" s="126">
        <f t="shared" si="13"/>
        <v>15049</v>
      </c>
      <c r="T58" s="126">
        <f t="shared" si="14"/>
        <v>12453</v>
      </c>
      <c r="U58" s="49">
        <f t="shared" si="15"/>
        <v>0.55545218951425346</v>
      </c>
      <c r="V58" s="43">
        <f t="shared" si="16"/>
        <v>0.67124387697743515</v>
      </c>
      <c r="W58" s="38">
        <v>1998</v>
      </c>
      <c r="X58" s="125">
        <v>2257</v>
      </c>
      <c r="Y58" s="126">
        <v>2286</v>
      </c>
      <c r="Z58" s="126">
        <v>1799</v>
      </c>
      <c r="AA58" s="126">
        <f t="shared" si="17"/>
        <v>4543</v>
      </c>
      <c r="AB58" s="126">
        <f t="shared" si="18"/>
        <v>4056</v>
      </c>
      <c r="AC58" s="49">
        <f t="shared" si="19"/>
        <v>0.49680827646929343</v>
      </c>
      <c r="AD58" s="43">
        <f t="shared" si="20"/>
        <v>0.55645956607495073</v>
      </c>
      <c r="AE58" s="125">
        <v>565</v>
      </c>
      <c r="AF58" s="126">
        <v>2411</v>
      </c>
      <c r="AG58" s="126">
        <v>1832</v>
      </c>
      <c r="AH58" s="126">
        <f t="shared" si="21"/>
        <v>2976</v>
      </c>
      <c r="AI58" s="126">
        <f t="shared" si="22"/>
        <v>2397</v>
      </c>
      <c r="AJ58" s="49">
        <f t="shared" si="23"/>
        <v>0.18985215053763441</v>
      </c>
      <c r="AK58" s="43">
        <f t="shared" si="24"/>
        <v>0.2357113057989153</v>
      </c>
      <c r="AL58" s="125">
        <v>4405</v>
      </c>
      <c r="AM58" s="126">
        <v>4856</v>
      </c>
      <c r="AN58" s="126">
        <v>2892</v>
      </c>
      <c r="AO58" s="126">
        <f t="shared" si="25"/>
        <v>9261</v>
      </c>
      <c r="AP58" s="126">
        <f t="shared" si="26"/>
        <v>7297</v>
      </c>
      <c r="AQ58" s="49">
        <f t="shared" si="27"/>
        <v>0.47565057769139402</v>
      </c>
      <c r="AR58" s="43">
        <f t="shared" si="28"/>
        <v>0.60367274222283129</v>
      </c>
      <c r="AS58" s="62">
        <v>1998</v>
      </c>
      <c r="AT58" s="146">
        <v>5797</v>
      </c>
      <c r="AU58" s="147">
        <v>4388</v>
      </c>
      <c r="AV58" s="147">
        <v>3402</v>
      </c>
      <c r="AW58" s="147">
        <f t="shared" si="45"/>
        <v>10185</v>
      </c>
      <c r="AX58" s="147">
        <f t="shared" si="46"/>
        <v>9199</v>
      </c>
      <c r="AY58" s="49">
        <f t="shared" si="47"/>
        <v>0.56917034855179183</v>
      </c>
      <c r="AZ58" s="43">
        <f t="shared" si="48"/>
        <v>0.630177193173171</v>
      </c>
      <c r="BA58" s="62">
        <v>1998</v>
      </c>
      <c r="BB58" s="146">
        <v>6936</v>
      </c>
      <c r="BC58" s="147">
        <v>5140</v>
      </c>
      <c r="BD58" s="147">
        <v>4812</v>
      </c>
      <c r="BE58" s="41">
        <f t="shared" si="54"/>
        <v>12076</v>
      </c>
      <c r="BF58" s="41">
        <f t="shared" si="61"/>
        <v>11748</v>
      </c>
      <c r="BG58" s="49">
        <f t="shared" si="55"/>
        <v>0.57436237164624049</v>
      </c>
      <c r="BH58" s="43">
        <f t="shared" si="60"/>
        <v>0.59039836567926451</v>
      </c>
      <c r="BI58" s="62">
        <v>1998</v>
      </c>
      <c r="BJ58" s="54">
        <v>2419</v>
      </c>
      <c r="BK58" s="41">
        <v>1615</v>
      </c>
      <c r="BL58" s="41">
        <v>1017</v>
      </c>
      <c r="BM58" s="41">
        <f t="shared" si="29"/>
        <v>3436</v>
      </c>
      <c r="BN58" s="41">
        <f t="shared" si="30"/>
        <v>3436</v>
      </c>
      <c r="BO58" s="49">
        <f t="shared" si="31"/>
        <v>0.70401629802095456</v>
      </c>
      <c r="BP58" s="43">
        <f t="shared" si="32"/>
        <v>0.70401629802095456</v>
      </c>
      <c r="BQ58" s="125">
        <v>2999</v>
      </c>
      <c r="BR58" s="126">
        <v>6217</v>
      </c>
      <c r="BS58" s="126">
        <v>3993</v>
      </c>
      <c r="BT58" s="126">
        <f t="shared" si="62"/>
        <v>9216</v>
      </c>
      <c r="BU58" s="126">
        <f t="shared" si="63"/>
        <v>6992</v>
      </c>
      <c r="BV58" s="49">
        <f t="shared" si="64"/>
        <v>0.3254123263888889</v>
      </c>
      <c r="BW58" s="43">
        <f t="shared" si="65"/>
        <v>0.4289187643020595</v>
      </c>
      <c r="BX58" s="125">
        <v>7338</v>
      </c>
      <c r="BY58" s="126">
        <v>10353</v>
      </c>
      <c r="BZ58" s="126">
        <v>7199</v>
      </c>
      <c r="CA58" s="126">
        <f t="shared" si="66"/>
        <v>17691</v>
      </c>
      <c r="CB58" s="126">
        <f t="shared" si="67"/>
        <v>14537</v>
      </c>
      <c r="CC58" s="49">
        <f t="shared" si="68"/>
        <v>0.41478717992199421</v>
      </c>
      <c r="CD58" s="43">
        <f t="shared" si="69"/>
        <v>0.5047809039003921</v>
      </c>
      <c r="CE58" s="62">
        <v>1998</v>
      </c>
      <c r="CF58" s="234">
        <v>18202</v>
      </c>
      <c r="CG58" s="235">
        <v>12977</v>
      </c>
      <c r="CH58" s="235">
        <v>8441</v>
      </c>
      <c r="CI58" s="235">
        <f t="shared" si="70"/>
        <v>31179</v>
      </c>
      <c r="CJ58" s="235">
        <f t="shared" si="71"/>
        <v>26643</v>
      </c>
      <c r="CK58" s="190">
        <f t="shared" si="72"/>
        <v>0.58379037172455817</v>
      </c>
      <c r="CL58" s="194">
        <f t="shared" si="73"/>
        <v>0.6831813234245393</v>
      </c>
      <c r="CM58" s="202">
        <v>12144</v>
      </c>
      <c r="CN58" s="203">
        <v>3487</v>
      </c>
      <c r="CO58" s="203">
        <v>1642</v>
      </c>
      <c r="CP58" s="203">
        <f t="shared" si="74"/>
        <v>15631</v>
      </c>
      <c r="CQ58" s="203">
        <f t="shared" si="75"/>
        <v>13786</v>
      </c>
      <c r="CR58" s="190">
        <f t="shared" si="59"/>
        <v>0.77691766361717096</v>
      </c>
      <c r="CS58" s="194">
        <f t="shared" si="76"/>
        <v>0.88089366023502103</v>
      </c>
      <c r="CT58" s="202">
        <v>3294</v>
      </c>
      <c r="CU58" s="203">
        <v>749</v>
      </c>
      <c r="CV58" s="203">
        <v>192</v>
      </c>
      <c r="CW58" s="203">
        <f t="shared" si="77"/>
        <v>4043</v>
      </c>
      <c r="CX58" s="203">
        <f t="shared" si="78"/>
        <v>3486</v>
      </c>
      <c r="CY58" s="190">
        <f t="shared" si="79"/>
        <v>0.81474152856789517</v>
      </c>
      <c r="CZ58" s="194">
        <f t="shared" si="80"/>
        <v>0.94492254733218584</v>
      </c>
      <c r="DA58" s="62">
        <v>1998</v>
      </c>
      <c r="DB58" s="54">
        <f t="shared" si="81"/>
        <v>43707</v>
      </c>
      <c r="DC58" s="41">
        <f t="shared" si="81"/>
        <v>40682</v>
      </c>
      <c r="DD58" s="41">
        <f t="shared" si="81"/>
        <v>28185</v>
      </c>
      <c r="DE58" s="41">
        <f t="shared" si="43"/>
        <v>84389</v>
      </c>
      <c r="DF58" s="41">
        <f t="shared" si="44"/>
        <v>71892</v>
      </c>
      <c r="DG58" s="49">
        <f t="shared" si="37"/>
        <v>0.5179229520435128</v>
      </c>
      <c r="DH58" s="43">
        <f t="shared" si="38"/>
        <v>0.60795359706226004</v>
      </c>
      <c r="DI58" s="54">
        <f>'Table 1'!G64</f>
        <v>71100</v>
      </c>
      <c r="DJ58" s="41">
        <f t="shared" si="39"/>
        <v>71892</v>
      </c>
      <c r="DK58" s="55">
        <f t="shared" si="40"/>
        <v>1.1139240506329114E-2</v>
      </c>
      <c r="DL58" s="49">
        <f>'Table 1'!M64</f>
        <v>0.61472573839662448</v>
      </c>
      <c r="DM58" s="49">
        <f t="shared" si="41"/>
        <v>0.60795359706226004</v>
      </c>
      <c r="DN58" s="43">
        <f t="shared" si="42"/>
        <v>-6.7721413343644343E-3</v>
      </c>
    </row>
    <row r="59" spans="1:118" x14ac:dyDescent="0.2">
      <c r="A59" s="38">
        <v>1999</v>
      </c>
      <c r="B59" s="125">
        <v>1487</v>
      </c>
      <c r="C59" s="126">
        <v>4495</v>
      </c>
      <c r="D59" s="126">
        <v>3338</v>
      </c>
      <c r="E59" s="126">
        <f t="shared" si="5"/>
        <v>5982</v>
      </c>
      <c r="F59" s="126">
        <f t="shared" si="6"/>
        <v>4825</v>
      </c>
      <c r="G59" s="49">
        <f t="shared" si="7"/>
        <v>0.24857907054496825</v>
      </c>
      <c r="H59" s="43">
        <f t="shared" si="8"/>
        <v>0.30818652849740935</v>
      </c>
      <c r="I59" s="125">
        <v>201</v>
      </c>
      <c r="J59" s="126">
        <v>845</v>
      </c>
      <c r="K59" s="126">
        <v>450</v>
      </c>
      <c r="L59" s="126">
        <f t="shared" si="9"/>
        <v>1046</v>
      </c>
      <c r="M59" s="126">
        <f t="shared" si="10"/>
        <v>651</v>
      </c>
      <c r="N59" s="49">
        <f t="shared" si="11"/>
        <v>0.1921606118546845</v>
      </c>
      <c r="O59" s="43">
        <f t="shared" si="12"/>
        <v>0.30875576036866359</v>
      </c>
      <c r="P59" s="247">
        <v>8184</v>
      </c>
      <c r="Q59" s="126">
        <v>6454</v>
      </c>
      <c r="R59" s="126">
        <v>3825</v>
      </c>
      <c r="S59" s="126">
        <f t="shared" si="13"/>
        <v>14638</v>
      </c>
      <c r="T59" s="126">
        <f t="shared" si="14"/>
        <v>12009</v>
      </c>
      <c r="U59" s="49">
        <f t="shared" si="15"/>
        <v>0.55909277223664433</v>
      </c>
      <c r="V59" s="43">
        <f t="shared" si="16"/>
        <v>0.68148888333749691</v>
      </c>
      <c r="W59" s="38">
        <v>1999</v>
      </c>
      <c r="X59" s="125">
        <v>2170</v>
      </c>
      <c r="Y59" s="126">
        <v>2250</v>
      </c>
      <c r="Z59" s="126">
        <v>1740</v>
      </c>
      <c r="AA59" s="126">
        <f t="shared" si="17"/>
        <v>4420</v>
      </c>
      <c r="AB59" s="126">
        <f t="shared" si="18"/>
        <v>3910</v>
      </c>
      <c r="AC59" s="49">
        <f t="shared" si="19"/>
        <v>0.49095022624434387</v>
      </c>
      <c r="AD59" s="43">
        <f t="shared" si="20"/>
        <v>0.55498721227621484</v>
      </c>
      <c r="AE59" s="125">
        <v>534</v>
      </c>
      <c r="AF59" s="126">
        <v>2367</v>
      </c>
      <c r="AG59" s="126">
        <v>1730</v>
      </c>
      <c r="AH59" s="126">
        <f t="shared" si="21"/>
        <v>2901</v>
      </c>
      <c r="AI59" s="126">
        <f t="shared" si="22"/>
        <v>2264</v>
      </c>
      <c r="AJ59" s="49">
        <f t="shared" si="23"/>
        <v>0.18407445708376421</v>
      </c>
      <c r="AK59" s="43">
        <f t="shared" si="24"/>
        <v>0.23586572438162545</v>
      </c>
      <c r="AL59" s="125">
        <v>4407</v>
      </c>
      <c r="AM59" s="126">
        <v>4917</v>
      </c>
      <c r="AN59" s="126">
        <v>2804</v>
      </c>
      <c r="AO59" s="126">
        <f t="shared" si="25"/>
        <v>9324</v>
      </c>
      <c r="AP59" s="126">
        <f t="shared" si="26"/>
        <v>7211</v>
      </c>
      <c r="AQ59" s="49">
        <f t="shared" si="27"/>
        <v>0.47265122265122267</v>
      </c>
      <c r="AR59" s="43">
        <f t="shared" si="28"/>
        <v>0.61114963250589383</v>
      </c>
      <c r="AS59" s="62">
        <v>1999</v>
      </c>
      <c r="AT59" s="146">
        <v>5883</v>
      </c>
      <c r="AU59" s="147">
        <v>4703</v>
      </c>
      <c r="AV59" s="147">
        <v>3663</v>
      </c>
      <c r="AW59" s="147">
        <f t="shared" si="45"/>
        <v>10586</v>
      </c>
      <c r="AX59" s="147">
        <f t="shared" si="46"/>
        <v>9546</v>
      </c>
      <c r="AY59" s="49">
        <f t="shared" si="47"/>
        <v>0.55573398828641607</v>
      </c>
      <c r="AZ59" s="43">
        <f t="shared" si="48"/>
        <v>0.61627906976744184</v>
      </c>
      <c r="BA59" s="62">
        <v>1999</v>
      </c>
      <c r="BB59" s="146">
        <v>7115</v>
      </c>
      <c r="BC59" s="147">
        <v>5478</v>
      </c>
      <c r="BD59" s="147">
        <v>5090</v>
      </c>
      <c r="BE59" s="41">
        <f t="shared" si="54"/>
        <v>12593</v>
      </c>
      <c r="BF59" s="41">
        <f t="shared" si="61"/>
        <v>12205</v>
      </c>
      <c r="BG59" s="49">
        <f t="shared" si="55"/>
        <v>0.56499642658619864</v>
      </c>
      <c r="BH59" s="43">
        <f t="shared" si="60"/>
        <v>0.58295780417861531</v>
      </c>
      <c r="BI59" s="62">
        <v>1999</v>
      </c>
      <c r="BJ59" s="54">
        <v>2489</v>
      </c>
      <c r="BK59" s="41">
        <v>1654</v>
      </c>
      <c r="BL59" s="41">
        <v>1031</v>
      </c>
      <c r="BM59" s="41">
        <f t="shared" si="29"/>
        <v>3520</v>
      </c>
      <c r="BN59" s="41">
        <f t="shared" si="30"/>
        <v>3520</v>
      </c>
      <c r="BO59" s="49">
        <f t="shared" si="31"/>
        <v>0.70710227272727277</v>
      </c>
      <c r="BP59" s="43">
        <f t="shared" si="32"/>
        <v>0.70710227272727277</v>
      </c>
      <c r="BQ59" s="125">
        <v>3057</v>
      </c>
      <c r="BR59" s="126">
        <v>6542</v>
      </c>
      <c r="BS59" s="126">
        <v>4277</v>
      </c>
      <c r="BT59" s="126">
        <f t="shared" si="62"/>
        <v>9599</v>
      </c>
      <c r="BU59" s="126">
        <f t="shared" si="63"/>
        <v>7334</v>
      </c>
      <c r="BV59" s="49">
        <f t="shared" si="64"/>
        <v>0.31847067402854462</v>
      </c>
      <c r="BW59" s="43">
        <f t="shared" si="65"/>
        <v>0.41682574311426235</v>
      </c>
      <c r="BX59" s="125">
        <v>7689</v>
      </c>
      <c r="BY59" s="126">
        <v>10702</v>
      </c>
      <c r="BZ59" s="126">
        <v>7437</v>
      </c>
      <c r="CA59" s="126">
        <f t="shared" si="66"/>
        <v>18391</v>
      </c>
      <c r="CB59" s="126">
        <f t="shared" si="67"/>
        <v>15126</v>
      </c>
      <c r="CC59" s="49">
        <f t="shared" si="68"/>
        <v>0.41808493284758852</v>
      </c>
      <c r="CD59" s="43">
        <f t="shared" si="69"/>
        <v>0.50833002776675917</v>
      </c>
      <c r="CE59" s="62">
        <v>1999</v>
      </c>
      <c r="CF59" s="234">
        <v>19358</v>
      </c>
      <c r="CG59" s="235">
        <v>13892</v>
      </c>
      <c r="CH59" s="235">
        <v>9049</v>
      </c>
      <c r="CI59" s="235">
        <f t="shared" si="70"/>
        <v>33250</v>
      </c>
      <c r="CJ59" s="235">
        <f t="shared" si="71"/>
        <v>28407</v>
      </c>
      <c r="CK59" s="190">
        <f t="shared" si="72"/>
        <v>0.58219548872180449</v>
      </c>
      <c r="CL59" s="194">
        <f t="shared" si="73"/>
        <v>0.68145175484915688</v>
      </c>
      <c r="CM59" s="202">
        <v>12926</v>
      </c>
      <c r="CN59" s="203">
        <v>4069</v>
      </c>
      <c r="CO59" s="203">
        <v>2019</v>
      </c>
      <c r="CP59" s="203">
        <f t="shared" si="74"/>
        <v>16995</v>
      </c>
      <c r="CQ59" s="203">
        <f t="shared" si="75"/>
        <v>14945</v>
      </c>
      <c r="CR59" s="190">
        <f t="shared" si="59"/>
        <v>0.76057664018829063</v>
      </c>
      <c r="CS59" s="194">
        <f t="shared" si="76"/>
        <v>0.86490465038474407</v>
      </c>
      <c r="CT59" s="202">
        <v>3420</v>
      </c>
      <c r="CU59" s="203">
        <v>704</v>
      </c>
      <c r="CV59" s="203">
        <v>31</v>
      </c>
      <c r="CW59" s="203">
        <f t="shared" si="77"/>
        <v>4124</v>
      </c>
      <c r="CX59" s="203">
        <f t="shared" si="78"/>
        <v>3451</v>
      </c>
      <c r="CY59" s="190">
        <f t="shared" si="79"/>
        <v>0.82929194956353058</v>
      </c>
      <c r="CZ59" s="194">
        <f t="shared" si="80"/>
        <v>0.9910170964937699</v>
      </c>
      <c r="DA59" s="62">
        <v>1999</v>
      </c>
      <c r="DB59" s="54">
        <f t="shared" si="81"/>
        <v>44713</v>
      </c>
      <c r="DC59" s="41">
        <f t="shared" si="81"/>
        <v>41577</v>
      </c>
      <c r="DD59" s="41">
        <f t="shared" si="81"/>
        <v>28433</v>
      </c>
      <c r="DE59" s="41">
        <f t="shared" si="43"/>
        <v>86290</v>
      </c>
      <c r="DF59" s="41">
        <f t="shared" si="44"/>
        <v>73146</v>
      </c>
      <c r="DG59" s="49">
        <f t="shared" si="37"/>
        <v>0.5181712828833005</v>
      </c>
      <c r="DH59" s="43">
        <f t="shared" si="38"/>
        <v>0.61128428075356134</v>
      </c>
      <c r="DI59" s="54">
        <f>'Table 1'!G65</f>
        <v>72342</v>
      </c>
      <c r="DJ59" s="41">
        <f t="shared" si="39"/>
        <v>73146</v>
      </c>
      <c r="DK59" s="55">
        <f t="shared" si="40"/>
        <v>1.1113875756821764E-2</v>
      </c>
      <c r="DL59" s="49">
        <f>'Table 1'!M65</f>
        <v>0.61809184153050789</v>
      </c>
      <c r="DM59" s="49">
        <f t="shared" si="41"/>
        <v>0.61128428075356134</v>
      </c>
      <c r="DN59" s="43">
        <f t="shared" si="42"/>
        <v>-6.8075607769465529E-3</v>
      </c>
    </row>
    <row r="60" spans="1:118" x14ac:dyDescent="0.2">
      <c r="A60" s="38">
        <v>2000</v>
      </c>
      <c r="B60" s="125">
        <v>1580</v>
      </c>
      <c r="C60" s="126">
        <v>5138</v>
      </c>
      <c r="D60" s="126">
        <v>3993</v>
      </c>
      <c r="E60" s="126">
        <f t="shared" si="5"/>
        <v>6718</v>
      </c>
      <c r="F60" s="126">
        <f t="shared" si="6"/>
        <v>5573</v>
      </c>
      <c r="G60" s="49">
        <f t="shared" si="7"/>
        <v>0.23518904435844001</v>
      </c>
      <c r="H60" s="43">
        <f t="shared" si="8"/>
        <v>0.2835097792930199</v>
      </c>
      <c r="I60" s="125">
        <v>193</v>
      </c>
      <c r="J60" s="126">
        <v>897</v>
      </c>
      <c r="K60" s="126">
        <v>514</v>
      </c>
      <c r="L60" s="126">
        <f t="shared" si="9"/>
        <v>1090</v>
      </c>
      <c r="M60" s="126">
        <f t="shared" si="10"/>
        <v>707</v>
      </c>
      <c r="N60" s="49">
        <f t="shared" si="11"/>
        <v>0.17706422018348625</v>
      </c>
      <c r="O60" s="43">
        <f t="shared" si="12"/>
        <v>0.27298444130127297</v>
      </c>
      <c r="P60" s="247">
        <v>8234</v>
      </c>
      <c r="Q60" s="126">
        <v>7133</v>
      </c>
      <c r="R60" s="126">
        <v>4465</v>
      </c>
      <c r="S60" s="126">
        <f t="shared" si="13"/>
        <v>15367</v>
      </c>
      <c r="T60" s="126">
        <f t="shared" si="14"/>
        <v>12699</v>
      </c>
      <c r="U60" s="49">
        <f t="shared" si="15"/>
        <v>0.53582351792802763</v>
      </c>
      <c r="V60" s="43">
        <f t="shared" si="16"/>
        <v>0.64839751161508785</v>
      </c>
      <c r="W60" s="38">
        <v>2000</v>
      </c>
      <c r="X60" s="125">
        <v>2428</v>
      </c>
      <c r="Y60" s="126">
        <v>2661</v>
      </c>
      <c r="Z60" s="126">
        <v>2133</v>
      </c>
      <c r="AA60" s="126">
        <f t="shared" si="17"/>
        <v>5089</v>
      </c>
      <c r="AB60" s="126">
        <f t="shared" si="18"/>
        <v>4561</v>
      </c>
      <c r="AC60" s="49">
        <f t="shared" si="19"/>
        <v>0.47710748673609749</v>
      </c>
      <c r="AD60" s="43">
        <f t="shared" si="20"/>
        <v>0.53233939925454943</v>
      </c>
      <c r="AE60" s="125">
        <v>508</v>
      </c>
      <c r="AF60" s="126">
        <v>2720</v>
      </c>
      <c r="AG60" s="126">
        <v>2066</v>
      </c>
      <c r="AH60" s="126">
        <f t="shared" si="21"/>
        <v>3228</v>
      </c>
      <c r="AI60" s="126">
        <f t="shared" si="22"/>
        <v>2574</v>
      </c>
      <c r="AJ60" s="49">
        <f t="shared" si="23"/>
        <v>0.15737298636926889</v>
      </c>
      <c r="AK60" s="43">
        <f t="shared" si="24"/>
        <v>0.19735819735819735</v>
      </c>
      <c r="AL60" s="125">
        <v>4366</v>
      </c>
      <c r="AM60" s="126">
        <v>5256</v>
      </c>
      <c r="AN60" s="126">
        <v>3025</v>
      </c>
      <c r="AO60" s="126">
        <f t="shared" si="25"/>
        <v>9622</v>
      </c>
      <c r="AP60" s="126">
        <f t="shared" si="26"/>
        <v>7391</v>
      </c>
      <c r="AQ60" s="49">
        <f t="shared" si="27"/>
        <v>0.45375181874870091</v>
      </c>
      <c r="AR60" s="43">
        <f t="shared" si="28"/>
        <v>0.59071844134758489</v>
      </c>
      <c r="AS60" s="62">
        <v>2000</v>
      </c>
      <c r="AT60" s="146">
        <v>5907</v>
      </c>
      <c r="AU60" s="147">
        <v>5192</v>
      </c>
      <c r="AV60" s="147">
        <v>4147</v>
      </c>
      <c r="AW60" s="147">
        <f t="shared" si="45"/>
        <v>11099</v>
      </c>
      <c r="AX60" s="147">
        <f t="shared" si="46"/>
        <v>10054</v>
      </c>
      <c r="AY60" s="49">
        <f t="shared" si="47"/>
        <v>0.53221010901883048</v>
      </c>
      <c r="AZ60" s="43">
        <f t="shared" si="48"/>
        <v>0.58752735229759301</v>
      </c>
      <c r="BA60" s="62">
        <v>2000</v>
      </c>
      <c r="BB60" s="146">
        <v>7200</v>
      </c>
      <c r="BC60" s="147">
        <v>5941</v>
      </c>
      <c r="BD60" s="147">
        <v>5492</v>
      </c>
      <c r="BE60" s="41">
        <f t="shared" si="54"/>
        <v>13141</v>
      </c>
      <c r="BF60" s="41">
        <f t="shared" si="61"/>
        <v>12692</v>
      </c>
      <c r="BG60" s="49">
        <f t="shared" si="55"/>
        <v>0.54790350810440602</v>
      </c>
      <c r="BH60" s="43">
        <f t="shared" si="60"/>
        <v>0.56728647967223444</v>
      </c>
      <c r="BI60" s="62">
        <v>2000</v>
      </c>
      <c r="BJ60" s="54">
        <v>2554</v>
      </c>
      <c r="BK60" s="41">
        <v>2022</v>
      </c>
      <c r="BL60" s="41">
        <v>1383</v>
      </c>
      <c r="BM60" s="41">
        <f t="shared" si="29"/>
        <v>3937</v>
      </c>
      <c r="BN60" s="41">
        <f t="shared" si="30"/>
        <v>3937</v>
      </c>
      <c r="BO60" s="49">
        <f t="shared" si="31"/>
        <v>0.64871729743459483</v>
      </c>
      <c r="BP60" s="43">
        <f t="shared" si="32"/>
        <v>0.64871729743459483</v>
      </c>
      <c r="BQ60" s="125">
        <v>3139</v>
      </c>
      <c r="BR60" s="126">
        <v>7245</v>
      </c>
      <c r="BS60" s="126">
        <v>4931</v>
      </c>
      <c r="BT60" s="126">
        <f t="shared" si="62"/>
        <v>10384</v>
      </c>
      <c r="BU60" s="126">
        <f t="shared" si="63"/>
        <v>8070</v>
      </c>
      <c r="BV60" s="49">
        <f t="shared" si="64"/>
        <v>0.30229198767334359</v>
      </c>
      <c r="BW60" s="43">
        <f t="shared" si="65"/>
        <v>0.3889714993804213</v>
      </c>
      <c r="BX60" s="125">
        <v>7926</v>
      </c>
      <c r="BY60" s="126">
        <v>12068</v>
      </c>
      <c r="BZ60" s="126">
        <v>8686</v>
      </c>
      <c r="CA60" s="126">
        <f t="shared" si="66"/>
        <v>19994</v>
      </c>
      <c r="CB60" s="126">
        <f t="shared" si="67"/>
        <v>16612</v>
      </c>
      <c r="CC60" s="49">
        <f t="shared" si="68"/>
        <v>0.39641892567770332</v>
      </c>
      <c r="CD60" s="43">
        <f t="shared" si="69"/>
        <v>0.47712496990127617</v>
      </c>
      <c r="CE60" s="62">
        <v>2000</v>
      </c>
      <c r="CF60" s="234">
        <v>20047</v>
      </c>
      <c r="CG60" s="235">
        <v>15211</v>
      </c>
      <c r="CH60" s="235">
        <v>10149</v>
      </c>
      <c r="CI60" s="235">
        <f t="shared" si="70"/>
        <v>35258</v>
      </c>
      <c r="CJ60" s="235">
        <f t="shared" si="71"/>
        <v>30196</v>
      </c>
      <c r="CK60" s="190">
        <f t="shared" si="72"/>
        <v>0.56858018038459357</v>
      </c>
      <c r="CL60" s="194">
        <f t="shared" si="73"/>
        <v>0.66389588024903956</v>
      </c>
      <c r="CM60" s="202">
        <v>13382</v>
      </c>
      <c r="CN60" s="203">
        <v>4416</v>
      </c>
      <c r="CO60" s="203">
        <v>2227</v>
      </c>
      <c r="CP60" s="203">
        <f t="shared" si="74"/>
        <v>17798</v>
      </c>
      <c r="CQ60" s="203">
        <f t="shared" si="75"/>
        <v>15609</v>
      </c>
      <c r="CR60" s="190">
        <f t="shared" si="59"/>
        <v>0.75188223395887177</v>
      </c>
      <c r="CS60" s="194">
        <f t="shared" si="76"/>
        <v>0.85732590172336476</v>
      </c>
      <c r="CT60" s="202">
        <v>3409</v>
      </c>
      <c r="CU60" s="203">
        <v>869</v>
      </c>
      <c r="CV60" s="203">
        <v>145</v>
      </c>
      <c r="CW60" s="203">
        <f t="shared" si="77"/>
        <v>4278</v>
      </c>
      <c r="CX60" s="203">
        <f t="shared" si="78"/>
        <v>3554</v>
      </c>
      <c r="CY60" s="190">
        <f t="shared" si="79"/>
        <v>0.79686769518466571</v>
      </c>
      <c r="CZ60" s="194">
        <f t="shared" si="80"/>
        <v>0.95920090039392236</v>
      </c>
      <c r="DA60" s="62">
        <v>2000</v>
      </c>
      <c r="DB60" s="54">
        <f t="shared" si="81"/>
        <v>45817</v>
      </c>
      <c r="DC60" s="41">
        <f t="shared" si="81"/>
        <v>46230</v>
      </c>
      <c r="DD60" s="41">
        <f t="shared" si="81"/>
        <v>32601</v>
      </c>
      <c r="DE60" s="41">
        <f t="shared" si="43"/>
        <v>92047</v>
      </c>
      <c r="DF60" s="41">
        <f t="shared" si="44"/>
        <v>78418</v>
      </c>
      <c r="DG60" s="49">
        <f t="shared" si="37"/>
        <v>0.49775658087716057</v>
      </c>
      <c r="DH60" s="43">
        <f t="shared" si="38"/>
        <v>0.58426636741564442</v>
      </c>
      <c r="DI60" s="54">
        <f>'Table 1'!G66</f>
        <v>77689</v>
      </c>
      <c r="DJ60" s="41">
        <f t="shared" si="39"/>
        <v>78418</v>
      </c>
      <c r="DK60" s="55">
        <f t="shared" si="40"/>
        <v>9.3835678152634217E-3</v>
      </c>
      <c r="DL60" s="49">
        <f>'Table 1'!M66</f>
        <v>0.58974887049646663</v>
      </c>
      <c r="DM60" s="49">
        <f t="shared" si="41"/>
        <v>0.58426636741564442</v>
      </c>
      <c r="DN60" s="43">
        <f t="shared" si="42"/>
        <v>-5.4825030808222097E-3</v>
      </c>
    </row>
    <row r="61" spans="1:118" x14ac:dyDescent="0.2">
      <c r="A61" s="38">
        <v>2001</v>
      </c>
      <c r="B61" s="125">
        <v>1765</v>
      </c>
      <c r="C61" s="126">
        <v>7137</v>
      </c>
      <c r="D61" s="126">
        <v>5914</v>
      </c>
      <c r="E61" s="126">
        <f t="shared" si="5"/>
        <v>8902</v>
      </c>
      <c r="F61" s="126">
        <f t="shared" si="6"/>
        <v>7679</v>
      </c>
      <c r="G61" s="49">
        <f t="shared" si="7"/>
        <v>0.19827005167378117</v>
      </c>
      <c r="H61" s="43">
        <f t="shared" si="8"/>
        <v>0.22984763641099101</v>
      </c>
      <c r="I61" s="125">
        <v>185</v>
      </c>
      <c r="J61" s="126">
        <v>1089</v>
      </c>
      <c r="K61" s="126">
        <v>679</v>
      </c>
      <c r="L61" s="126">
        <f t="shared" si="9"/>
        <v>1274</v>
      </c>
      <c r="M61" s="126">
        <f t="shared" si="10"/>
        <v>864</v>
      </c>
      <c r="N61" s="49">
        <f t="shared" si="11"/>
        <v>0.14521193092621665</v>
      </c>
      <c r="O61" s="43">
        <f t="shared" si="12"/>
        <v>0.21412037037037038</v>
      </c>
      <c r="P61" s="247">
        <v>8464</v>
      </c>
      <c r="Q61" s="126">
        <v>7838</v>
      </c>
      <c r="R61" s="126">
        <v>4987</v>
      </c>
      <c r="S61" s="126">
        <f t="shared" si="13"/>
        <v>16302</v>
      </c>
      <c r="T61" s="126">
        <f t="shared" si="14"/>
        <v>13451</v>
      </c>
      <c r="U61" s="49">
        <f t="shared" si="15"/>
        <v>0.51920009814746659</v>
      </c>
      <c r="V61" s="43">
        <f t="shared" si="16"/>
        <v>0.62924689614155083</v>
      </c>
      <c r="W61" s="38">
        <v>2001</v>
      </c>
      <c r="X61" s="125">
        <v>2624</v>
      </c>
      <c r="Y61" s="126">
        <v>2425</v>
      </c>
      <c r="Z61" s="126">
        <v>1850</v>
      </c>
      <c r="AA61" s="126">
        <f t="shared" si="17"/>
        <v>5049</v>
      </c>
      <c r="AB61" s="126">
        <f t="shared" si="18"/>
        <v>4474</v>
      </c>
      <c r="AC61" s="49">
        <f t="shared" si="19"/>
        <v>0.51970687264804916</v>
      </c>
      <c r="AD61" s="43">
        <f t="shared" si="20"/>
        <v>0.58649977648636564</v>
      </c>
      <c r="AE61" s="125">
        <v>533</v>
      </c>
      <c r="AF61" s="126">
        <v>2613</v>
      </c>
      <c r="AG61" s="126">
        <v>1882</v>
      </c>
      <c r="AH61" s="126">
        <f t="shared" si="21"/>
        <v>3146</v>
      </c>
      <c r="AI61" s="126">
        <f t="shared" si="22"/>
        <v>2415</v>
      </c>
      <c r="AJ61" s="49">
        <f t="shared" si="23"/>
        <v>0.16942148760330578</v>
      </c>
      <c r="AK61" s="43">
        <f t="shared" si="24"/>
        <v>0.22070393374741201</v>
      </c>
      <c r="AL61" s="125">
        <v>4605</v>
      </c>
      <c r="AM61" s="126">
        <v>5325</v>
      </c>
      <c r="AN61" s="126">
        <v>2847</v>
      </c>
      <c r="AO61" s="126">
        <f t="shared" si="25"/>
        <v>9930</v>
      </c>
      <c r="AP61" s="126">
        <f t="shared" si="26"/>
        <v>7452</v>
      </c>
      <c r="AQ61" s="49">
        <f t="shared" si="27"/>
        <v>0.46374622356495471</v>
      </c>
      <c r="AR61" s="43">
        <f t="shared" si="28"/>
        <v>0.61795491143317227</v>
      </c>
      <c r="AS61" s="62">
        <v>2001</v>
      </c>
      <c r="AT61" s="146">
        <v>6166</v>
      </c>
      <c r="AU61" s="147">
        <v>5600</v>
      </c>
      <c r="AV61" s="147">
        <v>4471</v>
      </c>
      <c r="AW61" s="147">
        <f t="shared" si="45"/>
        <v>11766</v>
      </c>
      <c r="AX61" s="147">
        <f t="shared" si="46"/>
        <v>10637</v>
      </c>
      <c r="AY61" s="49">
        <f t="shared" si="47"/>
        <v>0.52405235424103347</v>
      </c>
      <c r="AZ61" s="43">
        <f t="shared" si="48"/>
        <v>0.57967472031587852</v>
      </c>
      <c r="BA61" s="62">
        <v>2001</v>
      </c>
      <c r="BB61" s="146">
        <v>7549</v>
      </c>
      <c r="BC61" s="147">
        <v>6478</v>
      </c>
      <c r="BD61" s="147">
        <v>5999</v>
      </c>
      <c r="BE61" s="41">
        <f t="shared" si="54"/>
        <v>14027</v>
      </c>
      <c r="BF61" s="41">
        <f t="shared" si="61"/>
        <v>13548</v>
      </c>
      <c r="BG61" s="49">
        <f t="shared" si="55"/>
        <v>0.5381763741355956</v>
      </c>
      <c r="BH61" s="43">
        <f t="shared" si="60"/>
        <v>0.5572040153528196</v>
      </c>
      <c r="BI61" s="62">
        <v>2001</v>
      </c>
      <c r="BJ61" s="54">
        <v>2605</v>
      </c>
      <c r="BK61" s="41">
        <v>2393</v>
      </c>
      <c r="BL61" s="41">
        <v>1737</v>
      </c>
      <c r="BM61" s="41">
        <f t="shared" si="29"/>
        <v>4342</v>
      </c>
      <c r="BN61" s="41">
        <f t="shared" si="30"/>
        <v>4342</v>
      </c>
      <c r="BO61" s="49">
        <f t="shared" si="31"/>
        <v>0.5999539382772916</v>
      </c>
      <c r="BP61" s="43">
        <f t="shared" si="32"/>
        <v>0.5999539382772916</v>
      </c>
      <c r="BQ61" s="125">
        <v>3251</v>
      </c>
      <c r="BR61" s="126">
        <v>7873</v>
      </c>
      <c r="BS61" s="126">
        <v>5345</v>
      </c>
      <c r="BT61" s="126">
        <f t="shared" si="62"/>
        <v>11124</v>
      </c>
      <c r="BU61" s="126">
        <f t="shared" si="63"/>
        <v>8596</v>
      </c>
      <c r="BV61" s="49">
        <f t="shared" si="64"/>
        <v>0.2922509888529306</v>
      </c>
      <c r="BW61" s="43">
        <f t="shared" si="65"/>
        <v>0.37819916240111678</v>
      </c>
      <c r="BX61" s="125">
        <v>8377</v>
      </c>
      <c r="BY61" s="126">
        <v>12359</v>
      </c>
      <c r="BZ61" s="126">
        <v>8666</v>
      </c>
      <c r="CA61" s="126">
        <f t="shared" si="66"/>
        <v>20736</v>
      </c>
      <c r="CB61" s="126">
        <f t="shared" si="67"/>
        <v>17043</v>
      </c>
      <c r="CC61" s="49">
        <f t="shared" si="68"/>
        <v>0.40398341049382713</v>
      </c>
      <c r="CD61" s="43">
        <f t="shared" si="69"/>
        <v>0.49152144575485535</v>
      </c>
      <c r="CE61" s="62">
        <v>2001</v>
      </c>
      <c r="CF61" s="234">
        <v>21195</v>
      </c>
      <c r="CG61" s="235">
        <v>15593</v>
      </c>
      <c r="CH61" s="235">
        <v>9938</v>
      </c>
      <c r="CI61" s="235">
        <f t="shared" si="70"/>
        <v>36788</v>
      </c>
      <c r="CJ61" s="235">
        <f t="shared" si="71"/>
        <v>31133</v>
      </c>
      <c r="CK61" s="190">
        <f t="shared" si="72"/>
        <v>0.57613895835598561</v>
      </c>
      <c r="CL61" s="194">
        <f t="shared" si="73"/>
        <v>0.68078887354254325</v>
      </c>
      <c r="CM61" s="202">
        <v>14040</v>
      </c>
      <c r="CN61" s="203">
        <v>4749</v>
      </c>
      <c r="CO61" s="203">
        <v>2286</v>
      </c>
      <c r="CP61" s="203">
        <f t="shared" si="74"/>
        <v>18789</v>
      </c>
      <c r="CQ61" s="203">
        <f t="shared" si="75"/>
        <v>16326</v>
      </c>
      <c r="CR61" s="190">
        <f t="shared" si="59"/>
        <v>0.74724572888392149</v>
      </c>
      <c r="CS61" s="194">
        <f t="shared" si="76"/>
        <v>0.85997794928335169</v>
      </c>
      <c r="CT61" s="202">
        <v>3486</v>
      </c>
      <c r="CU61" s="203">
        <v>803</v>
      </c>
      <c r="CV61" s="203">
        <v>-53</v>
      </c>
      <c r="CW61" s="203">
        <f t="shared" si="77"/>
        <v>4289</v>
      </c>
      <c r="CX61" s="203">
        <f t="shared" si="78"/>
        <v>3433</v>
      </c>
      <c r="CY61" s="190">
        <f t="shared" si="79"/>
        <v>0.81277687106551644</v>
      </c>
      <c r="CZ61" s="194">
        <f t="shared" si="80"/>
        <v>1.0154383920769006</v>
      </c>
      <c r="DA61" s="62">
        <v>2001</v>
      </c>
      <c r="DB61" s="54">
        <f t="shared" si="81"/>
        <v>48142</v>
      </c>
      <c r="DC61" s="41">
        <f t="shared" si="81"/>
        <v>50013</v>
      </c>
      <c r="DD61" s="41">
        <f t="shared" si="81"/>
        <v>35110</v>
      </c>
      <c r="DE61" s="41">
        <f t="shared" si="43"/>
        <v>98155</v>
      </c>
      <c r="DF61" s="41">
        <f t="shared" si="44"/>
        <v>83252</v>
      </c>
      <c r="DG61" s="49">
        <f t="shared" si="37"/>
        <v>0.49046915592685036</v>
      </c>
      <c r="DH61" s="43">
        <f t="shared" si="38"/>
        <v>0.57826838994858987</v>
      </c>
      <c r="DI61" s="54">
        <f>'Table 1'!G67</f>
        <v>82444</v>
      </c>
      <c r="DJ61" s="41">
        <f t="shared" si="39"/>
        <v>83252</v>
      </c>
      <c r="DK61" s="55">
        <f t="shared" si="40"/>
        <v>9.800591916937558E-3</v>
      </c>
      <c r="DL61" s="49">
        <f>'Table 1'!M67</f>
        <v>0.58392363301149874</v>
      </c>
      <c r="DM61" s="49">
        <f t="shared" si="41"/>
        <v>0.57826838994858987</v>
      </c>
      <c r="DN61" s="43">
        <f t="shared" si="42"/>
        <v>-5.6552430629088768E-3</v>
      </c>
    </row>
    <row r="62" spans="1:118" x14ac:dyDescent="0.2">
      <c r="A62" s="38">
        <v>2002</v>
      </c>
      <c r="B62" s="125">
        <v>1967</v>
      </c>
      <c r="C62" s="126">
        <v>7903</v>
      </c>
      <c r="D62" s="126">
        <v>6616</v>
      </c>
      <c r="E62" s="126">
        <f t="shared" si="5"/>
        <v>9870</v>
      </c>
      <c r="F62" s="126">
        <f t="shared" si="6"/>
        <v>8583</v>
      </c>
      <c r="G62" s="49">
        <f t="shared" si="7"/>
        <v>0.19929078014184398</v>
      </c>
      <c r="H62" s="43">
        <f t="shared" si="8"/>
        <v>0.22917394850285447</v>
      </c>
      <c r="I62" s="125">
        <v>208</v>
      </c>
      <c r="J62" s="126">
        <v>1104</v>
      </c>
      <c r="K62" s="126">
        <v>689</v>
      </c>
      <c r="L62" s="126">
        <f t="shared" si="9"/>
        <v>1312</v>
      </c>
      <c r="M62" s="126">
        <f t="shared" si="10"/>
        <v>897</v>
      </c>
      <c r="N62" s="49">
        <f t="shared" si="11"/>
        <v>0.15853658536585366</v>
      </c>
      <c r="O62" s="43">
        <f t="shared" si="12"/>
        <v>0.2318840579710145</v>
      </c>
      <c r="P62" s="247">
        <v>9168</v>
      </c>
      <c r="Q62" s="126">
        <v>8058</v>
      </c>
      <c r="R62" s="126">
        <v>5082</v>
      </c>
      <c r="S62" s="126">
        <f t="shared" si="13"/>
        <v>17226</v>
      </c>
      <c r="T62" s="126">
        <f t="shared" si="14"/>
        <v>14250</v>
      </c>
      <c r="U62" s="49">
        <f t="shared" si="15"/>
        <v>0.53221873911529083</v>
      </c>
      <c r="V62" s="43">
        <f t="shared" si="16"/>
        <v>0.64336842105263159</v>
      </c>
      <c r="W62" s="38">
        <v>2002</v>
      </c>
      <c r="X62" s="125">
        <v>2717</v>
      </c>
      <c r="Y62" s="126">
        <v>2668</v>
      </c>
      <c r="Z62" s="126">
        <v>2069</v>
      </c>
      <c r="AA62" s="126">
        <f t="shared" si="17"/>
        <v>5385</v>
      </c>
      <c r="AB62" s="126">
        <f t="shared" si="18"/>
        <v>4786</v>
      </c>
      <c r="AC62" s="49">
        <f t="shared" si="19"/>
        <v>0.50454967502321257</v>
      </c>
      <c r="AD62" s="43">
        <f t="shared" si="20"/>
        <v>0.5676974508984538</v>
      </c>
      <c r="AE62" s="125">
        <v>558</v>
      </c>
      <c r="AF62" s="126">
        <v>2701</v>
      </c>
      <c r="AG62" s="126">
        <v>1923</v>
      </c>
      <c r="AH62" s="126">
        <f t="shared" si="21"/>
        <v>3259</v>
      </c>
      <c r="AI62" s="126">
        <f t="shared" si="22"/>
        <v>2481</v>
      </c>
      <c r="AJ62" s="49">
        <f t="shared" si="23"/>
        <v>0.17121816508131329</v>
      </c>
      <c r="AK62" s="43">
        <f t="shared" si="24"/>
        <v>0.2249093107617896</v>
      </c>
      <c r="AL62" s="125">
        <v>4768</v>
      </c>
      <c r="AM62" s="126">
        <v>5613</v>
      </c>
      <c r="AN62" s="126">
        <v>2934</v>
      </c>
      <c r="AO62" s="126">
        <f t="shared" si="25"/>
        <v>10381</v>
      </c>
      <c r="AP62" s="126">
        <f t="shared" si="26"/>
        <v>7702</v>
      </c>
      <c r="AQ62" s="49">
        <f t="shared" si="27"/>
        <v>0.45930064540988347</v>
      </c>
      <c r="AR62" s="43">
        <f t="shared" si="28"/>
        <v>0.61905998441963128</v>
      </c>
      <c r="AS62" s="62">
        <v>2002</v>
      </c>
      <c r="AT62" s="146">
        <v>6833</v>
      </c>
      <c r="AU62" s="147">
        <v>6532</v>
      </c>
      <c r="AV62" s="147">
        <v>5342</v>
      </c>
      <c r="AW62" s="147">
        <f t="shared" si="45"/>
        <v>13365</v>
      </c>
      <c r="AX62" s="147">
        <f t="shared" si="46"/>
        <v>12175</v>
      </c>
      <c r="AY62" s="49">
        <f t="shared" si="47"/>
        <v>0.51126075570520013</v>
      </c>
      <c r="AZ62" s="43">
        <f t="shared" si="48"/>
        <v>0.56123203285420942</v>
      </c>
      <c r="BA62" s="62">
        <v>2002</v>
      </c>
      <c r="BB62" s="146">
        <v>8275</v>
      </c>
      <c r="BC62" s="147">
        <v>7547</v>
      </c>
      <c r="BD62" s="147">
        <v>6999</v>
      </c>
      <c r="BE62" s="41">
        <f t="shared" si="54"/>
        <v>15822</v>
      </c>
      <c r="BF62" s="41">
        <f t="shared" si="61"/>
        <v>15274</v>
      </c>
      <c r="BG62" s="49">
        <f t="shared" si="55"/>
        <v>0.52300594109467835</v>
      </c>
      <c r="BH62" s="43">
        <f t="shared" si="60"/>
        <v>0.54177032866308761</v>
      </c>
      <c r="BI62" s="62">
        <v>2002</v>
      </c>
      <c r="BJ62" s="54">
        <v>2668</v>
      </c>
      <c r="BK62" s="41">
        <v>2832</v>
      </c>
      <c r="BL62" s="41">
        <v>2139</v>
      </c>
      <c r="BM62" s="41">
        <f t="shared" si="29"/>
        <v>4807</v>
      </c>
      <c r="BN62" s="41">
        <f t="shared" si="30"/>
        <v>4807</v>
      </c>
      <c r="BO62" s="49">
        <f t="shared" si="31"/>
        <v>0.55502392344497609</v>
      </c>
      <c r="BP62" s="43">
        <f t="shared" si="32"/>
        <v>0.55502392344497609</v>
      </c>
      <c r="BQ62" s="125">
        <v>3349</v>
      </c>
      <c r="BR62" s="126">
        <v>8702</v>
      </c>
      <c r="BS62" s="126">
        <v>6018</v>
      </c>
      <c r="BT62" s="126">
        <f t="shared" si="62"/>
        <v>12051</v>
      </c>
      <c r="BU62" s="126">
        <f t="shared" si="63"/>
        <v>9367</v>
      </c>
      <c r="BV62" s="49">
        <f t="shared" si="64"/>
        <v>0.2779022487760352</v>
      </c>
      <c r="BW62" s="43">
        <f t="shared" si="65"/>
        <v>0.35753176043557167</v>
      </c>
      <c r="BX62" s="125">
        <v>9067</v>
      </c>
      <c r="BY62" s="126">
        <v>13683</v>
      </c>
      <c r="BZ62" s="126">
        <v>9785</v>
      </c>
      <c r="CA62" s="126">
        <f t="shared" si="66"/>
        <v>22750</v>
      </c>
      <c r="CB62" s="126">
        <f t="shared" si="67"/>
        <v>18852</v>
      </c>
      <c r="CC62" s="49">
        <f t="shared" si="68"/>
        <v>0.39854945054945057</v>
      </c>
      <c r="CD62" s="43">
        <f t="shared" si="69"/>
        <v>0.48095692764693398</v>
      </c>
      <c r="CE62" s="62">
        <v>2002</v>
      </c>
      <c r="CF62" s="234">
        <v>22833</v>
      </c>
      <c r="CG62" s="235">
        <v>16997</v>
      </c>
      <c r="CH62" s="235">
        <v>11036</v>
      </c>
      <c r="CI62" s="235">
        <f t="shared" si="70"/>
        <v>39830</v>
      </c>
      <c r="CJ62" s="235">
        <f t="shared" si="71"/>
        <v>33869</v>
      </c>
      <c r="CK62" s="190">
        <f t="shared" si="72"/>
        <v>0.57326136078332912</v>
      </c>
      <c r="CL62" s="194">
        <f t="shared" si="73"/>
        <v>0.67415630812837701</v>
      </c>
      <c r="CM62" s="202">
        <v>14992</v>
      </c>
      <c r="CN62" s="203">
        <v>5131</v>
      </c>
      <c r="CO62" s="203">
        <v>2554</v>
      </c>
      <c r="CP62" s="203">
        <f t="shared" si="74"/>
        <v>20123</v>
      </c>
      <c r="CQ62" s="203">
        <f t="shared" si="75"/>
        <v>17546</v>
      </c>
      <c r="CR62" s="190">
        <f t="shared" si="59"/>
        <v>0.74501813844854148</v>
      </c>
      <c r="CS62" s="194">
        <f t="shared" si="76"/>
        <v>0.85443975834948138</v>
      </c>
      <c r="CT62" s="202">
        <v>3733</v>
      </c>
      <c r="CU62" s="203">
        <v>906</v>
      </c>
      <c r="CV62" s="203">
        <v>24</v>
      </c>
      <c r="CW62" s="203">
        <f t="shared" si="77"/>
        <v>4639</v>
      </c>
      <c r="CX62" s="203">
        <f t="shared" si="78"/>
        <v>3757</v>
      </c>
      <c r="CY62" s="190">
        <f t="shared" si="79"/>
        <v>0.80469928863979301</v>
      </c>
      <c r="CZ62" s="194">
        <f t="shared" si="80"/>
        <v>0.99361192440777213</v>
      </c>
      <c r="DA62" s="62">
        <v>2002</v>
      </c>
      <c r="DB62" s="54">
        <f t="shared" si="81"/>
        <v>51720</v>
      </c>
      <c r="DC62" s="41">
        <f t="shared" si="81"/>
        <v>54408</v>
      </c>
      <c r="DD62" s="41">
        <f t="shared" si="81"/>
        <v>38651</v>
      </c>
      <c r="DE62" s="41">
        <f t="shared" si="43"/>
        <v>106128</v>
      </c>
      <c r="DF62" s="41">
        <f t="shared" si="44"/>
        <v>90371</v>
      </c>
      <c r="DG62" s="49">
        <f t="shared" si="37"/>
        <v>0.48733604703753958</v>
      </c>
      <c r="DH62" s="43">
        <f t="shared" si="38"/>
        <v>0.57230748802159981</v>
      </c>
      <c r="DI62" s="54">
        <f>'Table 1'!G68</f>
        <v>89551</v>
      </c>
      <c r="DJ62" s="41">
        <f t="shared" si="39"/>
        <v>90371</v>
      </c>
      <c r="DK62" s="55">
        <f t="shared" si="40"/>
        <v>9.1567933356411432E-3</v>
      </c>
      <c r="DL62" s="49">
        <f>'Table 1'!M68</f>
        <v>0.57755915623499454</v>
      </c>
      <c r="DM62" s="49">
        <f t="shared" si="41"/>
        <v>0.57230748802159981</v>
      </c>
      <c r="DN62" s="43">
        <f t="shared" si="42"/>
        <v>-5.2516682133947334E-3</v>
      </c>
    </row>
    <row r="63" spans="1:118" x14ac:dyDescent="0.2">
      <c r="A63" s="38">
        <v>2003</v>
      </c>
      <c r="B63" s="125">
        <v>2123</v>
      </c>
      <c r="C63" s="126">
        <v>5396</v>
      </c>
      <c r="D63" s="126">
        <v>4087</v>
      </c>
      <c r="E63" s="126">
        <f t="shared" si="5"/>
        <v>7519</v>
      </c>
      <c r="F63" s="126">
        <f t="shared" si="6"/>
        <v>6210</v>
      </c>
      <c r="G63" s="49">
        <f t="shared" si="7"/>
        <v>0.28235137651283415</v>
      </c>
      <c r="H63" s="43">
        <f t="shared" si="8"/>
        <v>0.34186795491143318</v>
      </c>
      <c r="I63" s="125">
        <v>253</v>
      </c>
      <c r="J63" s="126">
        <v>1110</v>
      </c>
      <c r="K63" s="126">
        <v>730</v>
      </c>
      <c r="L63" s="126">
        <f t="shared" si="9"/>
        <v>1363</v>
      </c>
      <c r="M63" s="126">
        <f t="shared" si="10"/>
        <v>983</v>
      </c>
      <c r="N63" s="49">
        <f t="shared" si="11"/>
        <v>0.18561995597945707</v>
      </c>
      <c r="O63" s="43">
        <f t="shared" si="12"/>
        <v>0.25737538148524924</v>
      </c>
      <c r="P63" s="247">
        <v>9732</v>
      </c>
      <c r="Q63" s="126">
        <v>8752</v>
      </c>
      <c r="R63" s="126">
        <v>5719</v>
      </c>
      <c r="S63" s="126">
        <f t="shared" si="13"/>
        <v>18484</v>
      </c>
      <c r="T63" s="126">
        <f t="shared" si="14"/>
        <v>15451</v>
      </c>
      <c r="U63" s="49">
        <f t="shared" si="15"/>
        <v>0.52650941354685132</v>
      </c>
      <c r="V63" s="43">
        <f t="shared" si="16"/>
        <v>0.62986214484499381</v>
      </c>
      <c r="W63" s="38">
        <v>2003</v>
      </c>
      <c r="X63" s="125">
        <v>3017</v>
      </c>
      <c r="Y63" s="126">
        <v>2934</v>
      </c>
      <c r="Z63" s="126">
        <v>2334</v>
      </c>
      <c r="AA63" s="126">
        <f t="shared" si="17"/>
        <v>5951</v>
      </c>
      <c r="AB63" s="126">
        <f t="shared" si="18"/>
        <v>5351</v>
      </c>
      <c r="AC63" s="49">
        <f t="shared" si="19"/>
        <v>0.50697361787934803</v>
      </c>
      <c r="AD63" s="43">
        <f t="shared" si="20"/>
        <v>0.56381984675761543</v>
      </c>
      <c r="AE63" s="125">
        <v>579</v>
      </c>
      <c r="AF63" s="126">
        <v>3071</v>
      </c>
      <c r="AG63" s="126">
        <v>2288</v>
      </c>
      <c r="AH63" s="126">
        <f t="shared" si="21"/>
        <v>3650</v>
      </c>
      <c r="AI63" s="126">
        <f t="shared" si="22"/>
        <v>2867</v>
      </c>
      <c r="AJ63" s="49">
        <f t="shared" si="23"/>
        <v>0.15863013698630138</v>
      </c>
      <c r="AK63" s="43">
        <f t="shared" si="24"/>
        <v>0.20195326124869201</v>
      </c>
      <c r="AL63" s="125">
        <v>4906</v>
      </c>
      <c r="AM63" s="126">
        <v>6426</v>
      </c>
      <c r="AN63" s="126">
        <v>3788</v>
      </c>
      <c r="AO63" s="126">
        <f t="shared" si="25"/>
        <v>11332</v>
      </c>
      <c r="AP63" s="126">
        <f t="shared" si="26"/>
        <v>8694</v>
      </c>
      <c r="AQ63" s="49">
        <f t="shared" si="27"/>
        <v>0.43293328626897282</v>
      </c>
      <c r="AR63" s="43">
        <f t="shared" si="28"/>
        <v>0.56429721647112951</v>
      </c>
      <c r="AS63" s="62">
        <v>2003</v>
      </c>
      <c r="AT63" s="146">
        <v>7224</v>
      </c>
      <c r="AU63" s="147">
        <v>6629</v>
      </c>
      <c r="AV63" s="147">
        <v>5459</v>
      </c>
      <c r="AW63" s="147">
        <f t="shared" si="45"/>
        <v>13853</v>
      </c>
      <c r="AX63" s="147">
        <f t="shared" si="46"/>
        <v>12683</v>
      </c>
      <c r="AY63" s="49">
        <f t="shared" si="47"/>
        <v>0.52147549267306725</v>
      </c>
      <c r="AZ63" s="43">
        <f t="shared" si="48"/>
        <v>0.5695813293384846</v>
      </c>
      <c r="BA63" s="62">
        <v>2003</v>
      </c>
      <c r="BB63" s="146">
        <v>8742</v>
      </c>
      <c r="BC63" s="147">
        <v>7513</v>
      </c>
      <c r="BD63" s="147">
        <v>6829</v>
      </c>
      <c r="BE63" s="41">
        <f t="shared" si="54"/>
        <v>16255</v>
      </c>
      <c r="BF63" s="41">
        <f t="shared" si="61"/>
        <v>15571</v>
      </c>
      <c r="BG63" s="49">
        <f t="shared" si="55"/>
        <v>0.53780375269147951</v>
      </c>
      <c r="BH63" s="43">
        <f t="shared" si="60"/>
        <v>0.56142829619163825</v>
      </c>
      <c r="BI63" s="62">
        <v>2003</v>
      </c>
      <c r="BJ63" s="54">
        <v>2860</v>
      </c>
      <c r="BK63" s="41">
        <v>3113</v>
      </c>
      <c r="BL63" s="41">
        <v>2391</v>
      </c>
      <c r="BM63" s="41">
        <f t="shared" si="29"/>
        <v>5251</v>
      </c>
      <c r="BN63" s="41">
        <f t="shared" si="30"/>
        <v>5251</v>
      </c>
      <c r="BO63" s="49">
        <f t="shared" si="31"/>
        <v>0.54465816035040948</v>
      </c>
      <c r="BP63" s="43">
        <f t="shared" si="32"/>
        <v>0.54465816035040948</v>
      </c>
      <c r="BQ63" s="125">
        <v>3595</v>
      </c>
      <c r="BR63" s="126">
        <v>9559</v>
      </c>
      <c r="BS63" s="126">
        <v>6679</v>
      </c>
      <c r="BT63" s="126">
        <f t="shared" si="62"/>
        <v>13154</v>
      </c>
      <c r="BU63" s="126">
        <f t="shared" si="63"/>
        <v>10274</v>
      </c>
      <c r="BV63" s="49">
        <f t="shared" si="64"/>
        <v>0.2733008970655314</v>
      </c>
      <c r="BW63" s="43">
        <f t="shared" si="65"/>
        <v>0.34991240023359937</v>
      </c>
      <c r="BX63" s="125">
        <v>9696</v>
      </c>
      <c r="BY63" s="126">
        <v>15060</v>
      </c>
      <c r="BZ63" s="126">
        <v>10927</v>
      </c>
      <c r="CA63" s="126">
        <f t="shared" si="66"/>
        <v>24756</v>
      </c>
      <c r="CB63" s="126">
        <f t="shared" si="67"/>
        <v>20623</v>
      </c>
      <c r="CC63" s="49">
        <f t="shared" si="68"/>
        <v>0.39166262724188078</v>
      </c>
      <c r="CD63" s="43">
        <f t="shared" si="69"/>
        <v>0.47015468166610097</v>
      </c>
      <c r="CE63" s="62">
        <v>2003</v>
      </c>
      <c r="CF63" s="234">
        <v>24438</v>
      </c>
      <c r="CG63" s="235">
        <v>18243</v>
      </c>
      <c r="CH63" s="235">
        <v>12018</v>
      </c>
      <c r="CI63" s="235">
        <f t="shared" si="70"/>
        <v>42681</v>
      </c>
      <c r="CJ63" s="235">
        <f t="shared" si="71"/>
        <v>36456</v>
      </c>
      <c r="CK63" s="190">
        <f t="shared" si="72"/>
        <v>0.57257327616503828</v>
      </c>
      <c r="CL63" s="194">
        <f t="shared" si="73"/>
        <v>0.67034233048057934</v>
      </c>
      <c r="CM63" s="202">
        <v>16084</v>
      </c>
      <c r="CN63" s="203">
        <v>5412</v>
      </c>
      <c r="CO63" s="203">
        <v>2793</v>
      </c>
      <c r="CP63" s="203">
        <f t="shared" si="74"/>
        <v>21496</v>
      </c>
      <c r="CQ63" s="203">
        <f t="shared" si="75"/>
        <v>18877</v>
      </c>
      <c r="CR63" s="190">
        <f t="shared" si="59"/>
        <v>0.74823222925195387</v>
      </c>
      <c r="CS63" s="194">
        <f t="shared" si="76"/>
        <v>0.85204216771732799</v>
      </c>
      <c r="CT63" s="202">
        <v>4006</v>
      </c>
      <c r="CU63" s="203">
        <v>1013</v>
      </c>
      <c r="CV63" s="203">
        <v>164</v>
      </c>
      <c r="CW63" s="203">
        <f t="shared" si="77"/>
        <v>5019</v>
      </c>
      <c r="CX63" s="203">
        <f t="shared" si="78"/>
        <v>4170</v>
      </c>
      <c r="CY63" s="190">
        <f t="shared" si="79"/>
        <v>0.79816696553098232</v>
      </c>
      <c r="CZ63" s="194">
        <f t="shared" si="80"/>
        <v>0.96067146282973626</v>
      </c>
      <c r="DA63" s="62">
        <v>2003</v>
      </c>
      <c r="DB63" s="54">
        <f t="shared" si="81"/>
        <v>55132</v>
      </c>
      <c r="DC63" s="41">
        <f t="shared" si="81"/>
        <v>55674</v>
      </c>
      <c r="DD63" s="41">
        <f t="shared" si="81"/>
        <v>39495</v>
      </c>
      <c r="DE63" s="41">
        <f t="shared" si="43"/>
        <v>110806</v>
      </c>
      <c r="DF63" s="41">
        <f t="shared" si="44"/>
        <v>94627</v>
      </c>
      <c r="DG63" s="49">
        <f t="shared" si="37"/>
        <v>0.49755428406403984</v>
      </c>
      <c r="DH63" s="43">
        <f t="shared" si="38"/>
        <v>0.58262440952370886</v>
      </c>
      <c r="DI63" s="54">
        <f>'Table 1'!G69</f>
        <v>93947</v>
      </c>
      <c r="DJ63" s="41">
        <f t="shared" si="39"/>
        <v>94627</v>
      </c>
      <c r="DK63" s="55">
        <f t="shared" si="40"/>
        <v>7.2381236228937591E-3</v>
      </c>
      <c r="DL63" s="49">
        <f>'Table 1'!M69</f>
        <v>0.58682022842666615</v>
      </c>
      <c r="DM63" s="49">
        <f t="shared" si="41"/>
        <v>0.58262440952370886</v>
      </c>
      <c r="DN63" s="43">
        <f t="shared" si="42"/>
        <v>-4.1958189029572823E-3</v>
      </c>
    </row>
    <row r="64" spans="1:118" x14ac:dyDescent="0.2">
      <c r="A64" s="38">
        <v>2004</v>
      </c>
      <c r="B64" s="125">
        <v>2225</v>
      </c>
      <c r="C64" s="126">
        <v>5593</v>
      </c>
      <c r="D64" s="126">
        <v>4218</v>
      </c>
      <c r="E64" s="126">
        <f t="shared" si="5"/>
        <v>7818</v>
      </c>
      <c r="F64" s="126">
        <f t="shared" si="6"/>
        <v>6443</v>
      </c>
      <c r="G64" s="49">
        <f t="shared" si="7"/>
        <v>0.2845996418521361</v>
      </c>
      <c r="H64" s="43">
        <f t="shared" si="8"/>
        <v>0.34533602359149462</v>
      </c>
      <c r="I64" s="125">
        <v>279</v>
      </c>
      <c r="J64" s="126">
        <v>967</v>
      </c>
      <c r="K64" s="126">
        <v>534</v>
      </c>
      <c r="L64" s="126">
        <f t="shared" si="9"/>
        <v>1246</v>
      </c>
      <c r="M64" s="126">
        <f t="shared" si="10"/>
        <v>813</v>
      </c>
      <c r="N64" s="49">
        <f t="shared" si="11"/>
        <v>0.22391653290529695</v>
      </c>
      <c r="O64" s="43">
        <f t="shared" si="12"/>
        <v>0.34317343173431736</v>
      </c>
      <c r="P64" s="247">
        <v>10312</v>
      </c>
      <c r="Q64" s="126">
        <v>8348</v>
      </c>
      <c r="R64" s="126">
        <v>5287</v>
      </c>
      <c r="S64" s="126">
        <f t="shared" si="13"/>
        <v>18660</v>
      </c>
      <c r="T64" s="126">
        <f t="shared" si="14"/>
        <v>15599</v>
      </c>
      <c r="U64" s="49">
        <f t="shared" si="15"/>
        <v>0.55262593783494107</v>
      </c>
      <c r="V64" s="43">
        <f t="shared" si="16"/>
        <v>0.6610680171805885</v>
      </c>
      <c r="W64" s="38">
        <v>2004</v>
      </c>
      <c r="X64" s="125">
        <v>3423</v>
      </c>
      <c r="Y64" s="126">
        <v>3262</v>
      </c>
      <c r="Z64" s="126">
        <v>2641</v>
      </c>
      <c r="AA64" s="126">
        <f t="shared" si="17"/>
        <v>6685</v>
      </c>
      <c r="AB64" s="126">
        <f t="shared" si="18"/>
        <v>6064</v>
      </c>
      <c r="AC64" s="49">
        <f t="shared" si="19"/>
        <v>0.51204188481675394</v>
      </c>
      <c r="AD64" s="43">
        <f t="shared" si="20"/>
        <v>0.56447889182058042</v>
      </c>
      <c r="AE64" s="125">
        <v>607</v>
      </c>
      <c r="AF64" s="126">
        <v>3563</v>
      </c>
      <c r="AG64" s="126">
        <v>2757</v>
      </c>
      <c r="AH64" s="126">
        <f t="shared" si="21"/>
        <v>4170</v>
      </c>
      <c r="AI64" s="126">
        <f t="shared" si="22"/>
        <v>3364</v>
      </c>
      <c r="AJ64" s="49">
        <f t="shared" si="23"/>
        <v>0.14556354916067146</v>
      </c>
      <c r="AK64" s="43">
        <f t="shared" si="24"/>
        <v>0.18043995243757432</v>
      </c>
      <c r="AL64" s="125">
        <v>5228</v>
      </c>
      <c r="AM64" s="126">
        <v>6847</v>
      </c>
      <c r="AN64" s="126">
        <v>4130</v>
      </c>
      <c r="AO64" s="126">
        <f t="shared" si="25"/>
        <v>12075</v>
      </c>
      <c r="AP64" s="126">
        <f t="shared" si="26"/>
        <v>9358</v>
      </c>
      <c r="AQ64" s="49">
        <f t="shared" si="27"/>
        <v>0.43296066252587989</v>
      </c>
      <c r="AR64" s="43">
        <f t="shared" si="28"/>
        <v>0.55866638170549265</v>
      </c>
      <c r="AS64" s="62">
        <v>2004</v>
      </c>
      <c r="AT64" s="146">
        <v>7865</v>
      </c>
      <c r="AU64" s="147">
        <v>6998</v>
      </c>
      <c r="AV64" s="147">
        <v>5824</v>
      </c>
      <c r="AW64" s="147">
        <f t="shared" si="45"/>
        <v>14863</v>
      </c>
      <c r="AX64" s="147">
        <f t="shared" si="46"/>
        <v>13689</v>
      </c>
      <c r="AY64" s="49">
        <f t="shared" si="47"/>
        <v>0.52916638632846669</v>
      </c>
      <c r="AZ64" s="43">
        <f t="shared" si="48"/>
        <v>0.57454890788224122</v>
      </c>
      <c r="BA64" s="62">
        <v>2004</v>
      </c>
      <c r="BB64" s="146">
        <v>9515</v>
      </c>
      <c r="BC64" s="147">
        <v>8096</v>
      </c>
      <c r="BD64" s="147">
        <v>7283</v>
      </c>
      <c r="BE64" s="41">
        <f t="shared" si="54"/>
        <v>17611</v>
      </c>
      <c r="BF64" s="41">
        <f t="shared" si="61"/>
        <v>16798</v>
      </c>
      <c r="BG64" s="49">
        <f t="shared" si="55"/>
        <v>0.5402873204247346</v>
      </c>
      <c r="BH64" s="43">
        <f t="shared" si="60"/>
        <v>0.56643648053339679</v>
      </c>
      <c r="BI64" s="62">
        <v>2004</v>
      </c>
      <c r="BJ64" s="54">
        <v>3100</v>
      </c>
      <c r="BK64" s="41">
        <v>3717</v>
      </c>
      <c r="BL64" s="41">
        <v>2990</v>
      </c>
      <c r="BM64" s="41">
        <f t="shared" si="29"/>
        <v>6090</v>
      </c>
      <c r="BN64" s="41">
        <f t="shared" si="30"/>
        <v>6090</v>
      </c>
      <c r="BO64" s="49">
        <f t="shared" si="31"/>
        <v>0.50903119868637114</v>
      </c>
      <c r="BP64" s="43">
        <f t="shared" si="32"/>
        <v>0.50903119868637114</v>
      </c>
      <c r="BQ64" s="125">
        <v>3900</v>
      </c>
      <c r="BR64" s="126">
        <v>10842</v>
      </c>
      <c r="BS64" s="126">
        <v>7788</v>
      </c>
      <c r="BT64" s="126">
        <f t="shared" si="62"/>
        <v>14742</v>
      </c>
      <c r="BU64" s="126">
        <f t="shared" si="63"/>
        <v>11688</v>
      </c>
      <c r="BV64" s="49">
        <f t="shared" si="64"/>
        <v>0.26455026455026454</v>
      </c>
      <c r="BW64" s="43">
        <f t="shared" si="65"/>
        <v>0.33367556468172482</v>
      </c>
      <c r="BX64" s="125">
        <v>10381</v>
      </c>
      <c r="BY64" s="126">
        <v>16700</v>
      </c>
      <c r="BZ64" s="126">
        <v>12330</v>
      </c>
      <c r="CA64" s="126">
        <f t="shared" si="66"/>
        <v>27081</v>
      </c>
      <c r="CB64" s="126">
        <f t="shared" si="67"/>
        <v>22711</v>
      </c>
      <c r="CC64" s="49">
        <f t="shared" si="68"/>
        <v>0.38333148702042025</v>
      </c>
      <c r="CD64" s="43">
        <f t="shared" si="69"/>
        <v>0.45709127735458588</v>
      </c>
      <c r="CE64" s="62">
        <v>2004</v>
      </c>
      <c r="CF64" s="234">
        <v>26333</v>
      </c>
      <c r="CG64" s="235">
        <v>19840</v>
      </c>
      <c r="CH64" s="235">
        <v>13336</v>
      </c>
      <c r="CI64" s="235">
        <f t="shared" si="70"/>
        <v>46173</v>
      </c>
      <c r="CJ64" s="235">
        <f t="shared" si="71"/>
        <v>39669</v>
      </c>
      <c r="CK64" s="190">
        <f t="shared" si="72"/>
        <v>0.57031165399692463</v>
      </c>
      <c r="CL64" s="194">
        <f t="shared" si="73"/>
        <v>0.66381809473392317</v>
      </c>
      <c r="CM64" s="202">
        <v>17402</v>
      </c>
      <c r="CN64" s="203">
        <v>5759</v>
      </c>
      <c r="CO64" s="203">
        <v>3093</v>
      </c>
      <c r="CP64" s="203">
        <f t="shared" si="74"/>
        <v>23161</v>
      </c>
      <c r="CQ64" s="203">
        <f t="shared" si="75"/>
        <v>20495</v>
      </c>
      <c r="CR64" s="190">
        <f t="shared" si="59"/>
        <v>0.75134925089590254</v>
      </c>
      <c r="CS64" s="194">
        <f t="shared" si="76"/>
        <v>0.84908514271773605</v>
      </c>
      <c r="CT64" s="202">
        <v>4308</v>
      </c>
      <c r="CU64" s="203">
        <v>1075</v>
      </c>
      <c r="CV64" s="203">
        <v>274</v>
      </c>
      <c r="CW64" s="203">
        <f t="shared" si="77"/>
        <v>5383</v>
      </c>
      <c r="CX64" s="203">
        <f t="shared" si="78"/>
        <v>4582</v>
      </c>
      <c r="CY64" s="190">
        <f t="shared" si="79"/>
        <v>0.80029723202675085</v>
      </c>
      <c r="CZ64" s="194">
        <f t="shared" si="80"/>
        <v>0.94020078568310783</v>
      </c>
      <c r="DA64" s="62">
        <v>2004</v>
      </c>
      <c r="DB64" s="54">
        <f t="shared" si="81"/>
        <v>59372</v>
      </c>
      <c r="DC64" s="41">
        <f t="shared" si="81"/>
        <v>59135</v>
      </c>
      <c r="DD64" s="41">
        <f t="shared" si="81"/>
        <v>42273</v>
      </c>
      <c r="DE64" s="41">
        <f t="shared" si="43"/>
        <v>118507</v>
      </c>
      <c r="DF64" s="41">
        <f t="shared" si="44"/>
        <v>101645</v>
      </c>
      <c r="DG64" s="49">
        <f t="shared" si="37"/>
        <v>0.50099994093175926</v>
      </c>
      <c r="DH64" s="43">
        <f t="shared" si="38"/>
        <v>0.58411136799645824</v>
      </c>
      <c r="DI64" s="54">
        <f>'Table 1'!G70</f>
        <v>101093</v>
      </c>
      <c r="DJ64" s="41">
        <f t="shared" si="39"/>
        <v>101645</v>
      </c>
      <c r="DK64" s="55">
        <f t="shared" si="40"/>
        <v>5.4603187164294267E-3</v>
      </c>
      <c r="DL64" s="49">
        <f>'Table 1'!M70</f>
        <v>0.58731069411334114</v>
      </c>
      <c r="DM64" s="49">
        <f t="shared" si="41"/>
        <v>0.58411136799645824</v>
      </c>
      <c r="DN64" s="43">
        <f t="shared" si="42"/>
        <v>-3.1993261168828946E-3</v>
      </c>
    </row>
    <row r="65" spans="1:118" x14ac:dyDescent="0.2">
      <c r="A65" s="38">
        <v>2005</v>
      </c>
      <c r="B65" s="125">
        <v>2308</v>
      </c>
      <c r="C65" s="126">
        <v>5509</v>
      </c>
      <c r="D65" s="126">
        <v>4067</v>
      </c>
      <c r="E65" s="126">
        <f t="shared" si="5"/>
        <v>7817</v>
      </c>
      <c r="F65" s="126">
        <f t="shared" si="6"/>
        <v>6375</v>
      </c>
      <c r="G65" s="49">
        <f t="shared" si="7"/>
        <v>0.29525393373416914</v>
      </c>
      <c r="H65" s="43">
        <f t="shared" si="8"/>
        <v>0.36203921568627451</v>
      </c>
      <c r="I65" s="125">
        <v>309</v>
      </c>
      <c r="J65" s="126">
        <v>1136</v>
      </c>
      <c r="K65" s="126">
        <v>673</v>
      </c>
      <c r="L65" s="126">
        <f t="shared" si="9"/>
        <v>1445</v>
      </c>
      <c r="M65" s="126">
        <f t="shared" si="10"/>
        <v>982</v>
      </c>
      <c r="N65" s="49">
        <f t="shared" si="11"/>
        <v>0.21384083044982699</v>
      </c>
      <c r="O65" s="43">
        <f t="shared" si="12"/>
        <v>0.31466395112016293</v>
      </c>
      <c r="P65" s="247">
        <v>10992</v>
      </c>
      <c r="Q65" s="126">
        <v>8960</v>
      </c>
      <c r="R65" s="126">
        <v>5796</v>
      </c>
      <c r="S65" s="126">
        <f t="shared" si="13"/>
        <v>19952</v>
      </c>
      <c r="T65" s="126">
        <f t="shared" si="14"/>
        <v>16788</v>
      </c>
      <c r="U65" s="49">
        <f t="shared" si="15"/>
        <v>0.55092221331194868</v>
      </c>
      <c r="V65" s="43">
        <f t="shared" si="16"/>
        <v>0.65475339528234455</v>
      </c>
      <c r="W65" s="38">
        <v>2005</v>
      </c>
      <c r="X65" s="125">
        <v>4024</v>
      </c>
      <c r="Y65" s="126">
        <v>3847</v>
      </c>
      <c r="Z65" s="126">
        <v>3159</v>
      </c>
      <c r="AA65" s="126">
        <f t="shared" si="17"/>
        <v>7871</v>
      </c>
      <c r="AB65" s="126">
        <f t="shared" si="18"/>
        <v>7183</v>
      </c>
      <c r="AC65" s="49">
        <f t="shared" si="19"/>
        <v>0.51124380637784272</v>
      </c>
      <c r="AD65" s="43">
        <f t="shared" si="20"/>
        <v>0.56021161074759851</v>
      </c>
      <c r="AE65" s="125">
        <v>703</v>
      </c>
      <c r="AF65" s="126">
        <v>3541</v>
      </c>
      <c r="AG65" s="126">
        <v>2684</v>
      </c>
      <c r="AH65" s="126">
        <f t="shared" si="21"/>
        <v>4244</v>
      </c>
      <c r="AI65" s="126">
        <f t="shared" si="22"/>
        <v>3387</v>
      </c>
      <c r="AJ65" s="49">
        <f t="shared" si="23"/>
        <v>0.16564561734213007</v>
      </c>
      <c r="AK65" s="43">
        <f t="shared" si="24"/>
        <v>0.20755831118984353</v>
      </c>
      <c r="AL65" s="125">
        <v>5620</v>
      </c>
      <c r="AM65" s="126">
        <v>7144</v>
      </c>
      <c r="AN65" s="126">
        <v>4328</v>
      </c>
      <c r="AO65" s="126">
        <f t="shared" si="25"/>
        <v>12764</v>
      </c>
      <c r="AP65" s="126">
        <f t="shared" si="26"/>
        <v>9948</v>
      </c>
      <c r="AQ65" s="49">
        <f t="shared" si="27"/>
        <v>0.44030084612973991</v>
      </c>
      <c r="AR65" s="43">
        <f t="shared" si="28"/>
        <v>0.56493767591475674</v>
      </c>
      <c r="AS65" s="62">
        <v>2005</v>
      </c>
      <c r="AT65" s="146">
        <v>8407</v>
      </c>
      <c r="AU65" s="147">
        <v>6948</v>
      </c>
      <c r="AV65" s="147">
        <v>5711</v>
      </c>
      <c r="AW65" s="147">
        <f t="shared" si="45"/>
        <v>15355</v>
      </c>
      <c r="AX65" s="147">
        <f t="shared" si="46"/>
        <v>14118</v>
      </c>
      <c r="AY65" s="49">
        <f t="shared" si="47"/>
        <v>0.54750895473787042</v>
      </c>
      <c r="AZ65" s="43">
        <f t="shared" si="48"/>
        <v>0.59548094630967563</v>
      </c>
      <c r="BA65" s="62">
        <v>2005</v>
      </c>
      <c r="BB65" s="146">
        <v>10222</v>
      </c>
      <c r="BC65" s="147">
        <v>8194</v>
      </c>
      <c r="BD65" s="147">
        <v>7317</v>
      </c>
      <c r="BE65" s="41">
        <f t="shared" si="54"/>
        <v>18416</v>
      </c>
      <c r="BF65" s="41">
        <f t="shared" si="61"/>
        <v>17539</v>
      </c>
      <c r="BG65" s="49">
        <f t="shared" si="55"/>
        <v>0.55506081668114682</v>
      </c>
      <c r="BH65" s="43">
        <f t="shared" si="60"/>
        <v>0.58281543987684592</v>
      </c>
      <c r="BI65" s="62">
        <v>2005</v>
      </c>
      <c r="BJ65" s="54">
        <v>3279</v>
      </c>
      <c r="BK65" s="41">
        <v>4030</v>
      </c>
      <c r="BL65" s="41">
        <v>3261</v>
      </c>
      <c r="BM65" s="41">
        <f t="shared" si="29"/>
        <v>6540</v>
      </c>
      <c r="BN65" s="41">
        <f t="shared" si="30"/>
        <v>6540</v>
      </c>
      <c r="BO65" s="49">
        <f t="shared" si="31"/>
        <v>0.50137614678899078</v>
      </c>
      <c r="BP65" s="43">
        <f t="shared" si="32"/>
        <v>0.50137614678899078</v>
      </c>
      <c r="BQ65" s="125">
        <v>4182</v>
      </c>
      <c r="BR65" s="126">
        <v>11748</v>
      </c>
      <c r="BS65" s="126">
        <v>8374</v>
      </c>
      <c r="BT65" s="126">
        <f t="shared" si="62"/>
        <v>15930</v>
      </c>
      <c r="BU65" s="126">
        <f t="shared" si="63"/>
        <v>12556</v>
      </c>
      <c r="BV65" s="49">
        <f t="shared" si="64"/>
        <v>0.26252354048964216</v>
      </c>
      <c r="BW65" s="43">
        <f t="shared" si="65"/>
        <v>0.33306785600509714</v>
      </c>
      <c r="BX65" s="125">
        <v>11282</v>
      </c>
      <c r="BY65" s="126">
        <v>17936</v>
      </c>
      <c r="BZ65" s="126">
        <v>13125</v>
      </c>
      <c r="CA65" s="126">
        <f t="shared" si="66"/>
        <v>29218</v>
      </c>
      <c r="CB65" s="126">
        <f t="shared" si="67"/>
        <v>24407</v>
      </c>
      <c r="CC65" s="49">
        <f t="shared" si="68"/>
        <v>0.3861318365391197</v>
      </c>
      <c r="CD65" s="43">
        <f t="shared" si="69"/>
        <v>0.4622444380710452</v>
      </c>
      <c r="CE65" s="62">
        <v>2005</v>
      </c>
      <c r="CF65" s="234">
        <v>28705</v>
      </c>
      <c r="CG65" s="235">
        <v>21311</v>
      </c>
      <c r="CH65" s="235">
        <v>14215</v>
      </c>
      <c r="CI65" s="235">
        <f t="shared" si="70"/>
        <v>50016</v>
      </c>
      <c r="CJ65" s="235">
        <f t="shared" si="71"/>
        <v>42920</v>
      </c>
      <c r="CK65" s="190">
        <f t="shared" si="72"/>
        <v>0.57391634676903391</v>
      </c>
      <c r="CL65" s="194">
        <f t="shared" si="73"/>
        <v>0.66880242311276794</v>
      </c>
      <c r="CM65" s="202">
        <v>18887</v>
      </c>
      <c r="CN65" s="203">
        <v>6159</v>
      </c>
      <c r="CO65" s="203">
        <v>3289</v>
      </c>
      <c r="CP65" s="203">
        <f t="shared" si="74"/>
        <v>25046</v>
      </c>
      <c r="CQ65" s="203">
        <f t="shared" si="75"/>
        <v>22176</v>
      </c>
      <c r="CR65" s="190">
        <f t="shared" si="59"/>
        <v>0.75409246985546596</v>
      </c>
      <c r="CS65" s="194">
        <f t="shared" si="76"/>
        <v>0.85168650793650791</v>
      </c>
      <c r="CT65" s="202">
        <v>4717</v>
      </c>
      <c r="CU65" s="203">
        <v>1085</v>
      </c>
      <c r="CV65" s="203">
        <v>245</v>
      </c>
      <c r="CW65" s="203">
        <f t="shared" si="77"/>
        <v>5802</v>
      </c>
      <c r="CX65" s="203">
        <f t="shared" si="78"/>
        <v>4962</v>
      </c>
      <c r="CY65" s="190">
        <f t="shared" si="79"/>
        <v>0.81299551878662535</v>
      </c>
      <c r="CZ65" s="194">
        <f t="shared" si="80"/>
        <v>0.95062474808544939</v>
      </c>
      <c r="DA65" s="62">
        <v>2005</v>
      </c>
      <c r="DB65" s="54">
        <f t="shared" si="81"/>
        <v>64347</v>
      </c>
      <c r="DC65" s="41">
        <f t="shared" si="81"/>
        <v>62426</v>
      </c>
      <c r="DD65" s="41">
        <f t="shared" si="81"/>
        <v>44438</v>
      </c>
      <c r="DE65" s="41">
        <f t="shared" si="43"/>
        <v>126773</v>
      </c>
      <c r="DF65" s="41">
        <f t="shared" si="44"/>
        <v>108785</v>
      </c>
      <c r="DG65" s="49">
        <f t="shared" si="37"/>
        <v>0.50757653443556594</v>
      </c>
      <c r="DH65" s="43">
        <f t="shared" si="38"/>
        <v>0.59150618191846305</v>
      </c>
      <c r="DI65" s="54">
        <f>'Table 1'!G71</f>
        <v>108241</v>
      </c>
      <c r="DJ65" s="41">
        <f t="shared" si="39"/>
        <v>108785</v>
      </c>
      <c r="DK65" s="55">
        <f t="shared" si="40"/>
        <v>5.0258220082963021E-3</v>
      </c>
      <c r="DL65" s="49">
        <f>'Table 1'!M71</f>
        <v>0.59447898670559218</v>
      </c>
      <c r="DM65" s="49">
        <f t="shared" si="41"/>
        <v>0.59150618191846305</v>
      </c>
      <c r="DN65" s="43">
        <f t="shared" si="42"/>
        <v>-2.9728047871291352E-3</v>
      </c>
    </row>
    <row r="66" spans="1:118" x14ac:dyDescent="0.2">
      <c r="A66" s="38">
        <v>2006</v>
      </c>
      <c r="B66" s="125">
        <v>2306</v>
      </c>
      <c r="C66" s="126">
        <v>4534</v>
      </c>
      <c r="D66" s="126">
        <v>3041</v>
      </c>
      <c r="E66" s="126">
        <f t="shared" si="5"/>
        <v>6840</v>
      </c>
      <c r="F66" s="126">
        <f t="shared" si="6"/>
        <v>5347</v>
      </c>
      <c r="G66" s="49">
        <f t="shared" si="7"/>
        <v>0.33713450292397662</v>
      </c>
      <c r="H66" s="43">
        <f t="shared" si="8"/>
        <v>0.43126987095567609</v>
      </c>
      <c r="I66" s="125">
        <v>362</v>
      </c>
      <c r="J66" s="126">
        <v>1343</v>
      </c>
      <c r="K66" s="126">
        <v>847</v>
      </c>
      <c r="L66" s="126">
        <f t="shared" si="9"/>
        <v>1705</v>
      </c>
      <c r="M66" s="126">
        <f t="shared" si="10"/>
        <v>1209</v>
      </c>
      <c r="N66" s="49">
        <f t="shared" si="11"/>
        <v>0.21231671554252199</v>
      </c>
      <c r="O66" s="43">
        <f t="shared" si="12"/>
        <v>0.29942100909842845</v>
      </c>
      <c r="P66" s="247">
        <v>11445</v>
      </c>
      <c r="Q66" s="126">
        <v>9546</v>
      </c>
      <c r="R66" s="126">
        <v>6236</v>
      </c>
      <c r="S66" s="126">
        <f t="shared" si="13"/>
        <v>20991</v>
      </c>
      <c r="T66" s="126">
        <f t="shared" si="14"/>
        <v>17681</v>
      </c>
      <c r="U66" s="49">
        <f t="shared" si="15"/>
        <v>0.54523367157353153</v>
      </c>
      <c r="V66" s="43">
        <f t="shared" si="16"/>
        <v>0.64730501668457663</v>
      </c>
      <c r="W66" s="38">
        <v>2006</v>
      </c>
      <c r="X66" s="125">
        <v>4697</v>
      </c>
      <c r="Y66" s="126">
        <v>3841</v>
      </c>
      <c r="Z66" s="126">
        <v>3055</v>
      </c>
      <c r="AA66" s="126">
        <f t="shared" si="17"/>
        <v>8538</v>
      </c>
      <c r="AB66" s="126">
        <f t="shared" si="18"/>
        <v>7752</v>
      </c>
      <c r="AC66" s="49">
        <f t="shared" si="19"/>
        <v>0.55012883579292571</v>
      </c>
      <c r="AD66" s="43">
        <f t="shared" si="20"/>
        <v>0.60590815273477816</v>
      </c>
      <c r="AE66" s="125">
        <v>794</v>
      </c>
      <c r="AF66" s="126">
        <v>3880</v>
      </c>
      <c r="AG66" s="126">
        <v>2960</v>
      </c>
      <c r="AH66" s="126">
        <f t="shared" si="21"/>
        <v>4674</v>
      </c>
      <c r="AI66" s="126">
        <f t="shared" si="22"/>
        <v>3754</v>
      </c>
      <c r="AJ66" s="49">
        <f t="shared" si="23"/>
        <v>0.16987590928540863</v>
      </c>
      <c r="AK66" s="43">
        <f t="shared" si="24"/>
        <v>0.21150772509323387</v>
      </c>
      <c r="AL66" s="125">
        <v>5895</v>
      </c>
      <c r="AM66" s="126">
        <v>7469</v>
      </c>
      <c r="AN66" s="126">
        <v>4502</v>
      </c>
      <c r="AO66" s="126">
        <f t="shared" si="25"/>
        <v>13364</v>
      </c>
      <c r="AP66" s="126">
        <f t="shared" si="26"/>
        <v>10397</v>
      </c>
      <c r="AQ66" s="49">
        <f t="shared" si="27"/>
        <v>0.44111044597425919</v>
      </c>
      <c r="AR66" s="43">
        <f t="shared" si="28"/>
        <v>0.56699047802250646</v>
      </c>
      <c r="AS66" s="62">
        <v>2006</v>
      </c>
      <c r="AT66" s="146">
        <v>9080</v>
      </c>
      <c r="AU66" s="147">
        <v>6762</v>
      </c>
      <c r="AV66" s="147">
        <v>5472</v>
      </c>
      <c r="AW66" s="147">
        <f t="shared" si="45"/>
        <v>15842</v>
      </c>
      <c r="AX66" s="147">
        <f t="shared" si="46"/>
        <v>14552</v>
      </c>
      <c r="AY66" s="49">
        <f t="shared" si="47"/>
        <v>0.57315995455119306</v>
      </c>
      <c r="AZ66" s="43">
        <f t="shared" si="48"/>
        <v>0.6239692138537658</v>
      </c>
      <c r="BA66" s="62">
        <v>2006</v>
      </c>
      <c r="BB66" s="146">
        <v>11024</v>
      </c>
      <c r="BC66" s="147">
        <v>7947</v>
      </c>
      <c r="BD66" s="147">
        <v>7042</v>
      </c>
      <c r="BE66" s="41">
        <f t="shared" si="54"/>
        <v>18971</v>
      </c>
      <c r="BF66" s="41">
        <f t="shared" si="61"/>
        <v>18066</v>
      </c>
      <c r="BG66" s="49">
        <f t="shared" si="55"/>
        <v>0.58109746455115707</v>
      </c>
      <c r="BH66" s="43">
        <f t="shared" si="60"/>
        <v>0.61020701870917748</v>
      </c>
      <c r="BI66" s="62">
        <v>2006</v>
      </c>
      <c r="BJ66" s="54">
        <v>3735</v>
      </c>
      <c r="BK66" s="41">
        <v>3698</v>
      </c>
      <c r="BL66" s="41">
        <v>2894</v>
      </c>
      <c r="BM66" s="41">
        <f t="shared" si="29"/>
        <v>6629</v>
      </c>
      <c r="BN66" s="41">
        <f t="shared" si="30"/>
        <v>6629</v>
      </c>
      <c r="BO66" s="49">
        <f t="shared" si="31"/>
        <v>0.56343339870267006</v>
      </c>
      <c r="BP66" s="43">
        <f t="shared" si="32"/>
        <v>0.56343339870267006</v>
      </c>
      <c r="BQ66" s="125">
        <v>4788</v>
      </c>
      <c r="BR66" s="126">
        <v>12214</v>
      </c>
      <c r="BS66" s="126">
        <v>8506</v>
      </c>
      <c r="BT66" s="126">
        <f t="shared" si="62"/>
        <v>17002</v>
      </c>
      <c r="BU66" s="126">
        <f t="shared" si="63"/>
        <v>13294</v>
      </c>
      <c r="BV66" s="49">
        <f t="shared" si="64"/>
        <v>0.28161392777320315</v>
      </c>
      <c r="BW66" s="43">
        <f t="shared" si="65"/>
        <v>0.36016247931397621</v>
      </c>
      <c r="BX66" s="125">
        <v>12614</v>
      </c>
      <c r="BY66" s="126">
        <v>18875</v>
      </c>
      <c r="BZ66" s="126">
        <v>13599</v>
      </c>
      <c r="CA66" s="126">
        <f t="shared" si="66"/>
        <v>31489</v>
      </c>
      <c r="CB66" s="126">
        <f t="shared" si="67"/>
        <v>26213</v>
      </c>
      <c r="CC66" s="49">
        <f t="shared" si="68"/>
        <v>0.40058433103623486</v>
      </c>
      <c r="CD66" s="43">
        <f t="shared" si="69"/>
        <v>0.48121161255865408</v>
      </c>
      <c r="CE66" s="62">
        <v>2006</v>
      </c>
      <c r="CF66" s="234">
        <v>31380</v>
      </c>
      <c r="CG66" s="235">
        <v>22709</v>
      </c>
      <c r="CH66" s="235">
        <v>14925</v>
      </c>
      <c r="CI66" s="235">
        <f t="shared" si="70"/>
        <v>54089</v>
      </c>
      <c r="CJ66" s="235">
        <f t="shared" si="71"/>
        <v>46305</v>
      </c>
      <c r="CK66" s="190">
        <f t="shared" si="72"/>
        <v>0.58015492983785988</v>
      </c>
      <c r="CL66" s="194">
        <f t="shared" si="73"/>
        <v>0.67768059604794295</v>
      </c>
      <c r="CM66" s="202">
        <v>20557</v>
      </c>
      <c r="CN66" s="203">
        <v>6347</v>
      </c>
      <c r="CO66" s="203">
        <v>3205</v>
      </c>
      <c r="CP66" s="203">
        <f t="shared" si="74"/>
        <v>26904</v>
      </c>
      <c r="CQ66" s="203">
        <f t="shared" si="75"/>
        <v>23762</v>
      </c>
      <c r="CR66" s="190">
        <f t="shared" si="59"/>
        <v>0.76408712459113881</v>
      </c>
      <c r="CS66" s="194">
        <f t="shared" si="76"/>
        <v>0.86512078107903378</v>
      </c>
      <c r="CT66" s="202">
        <v>5248</v>
      </c>
      <c r="CU66" s="203">
        <v>1179</v>
      </c>
      <c r="CV66" s="203">
        <v>249</v>
      </c>
      <c r="CW66" s="203">
        <f t="shared" si="77"/>
        <v>6427</v>
      </c>
      <c r="CX66" s="203">
        <f t="shared" si="78"/>
        <v>5497</v>
      </c>
      <c r="CY66" s="190">
        <f t="shared" si="79"/>
        <v>0.81655515792749334</v>
      </c>
      <c r="CZ66" s="194">
        <f t="shared" si="80"/>
        <v>0.9547025650354739</v>
      </c>
      <c r="DA66" s="62">
        <v>2006</v>
      </c>
      <c r="DB66" s="54">
        <f t="shared" si="81"/>
        <v>69694</v>
      </c>
      <c r="DC66" s="41">
        <f t="shared" si="81"/>
        <v>63782</v>
      </c>
      <c r="DD66" s="41">
        <f t="shared" si="81"/>
        <v>44487</v>
      </c>
      <c r="DE66" s="41">
        <f t="shared" si="43"/>
        <v>133476</v>
      </c>
      <c r="DF66" s="41">
        <f t="shared" si="44"/>
        <v>114181</v>
      </c>
      <c r="DG66" s="49">
        <f t="shared" si="37"/>
        <v>0.52214630345530277</v>
      </c>
      <c r="DH66" s="43">
        <f t="shared" si="38"/>
        <v>0.61038176228969798</v>
      </c>
      <c r="DI66" s="54">
        <f>'Table 1'!G72</f>
        <v>113632</v>
      </c>
      <c r="DJ66" s="41">
        <f t="shared" si="39"/>
        <v>114181</v>
      </c>
      <c r="DK66" s="55">
        <f t="shared" si="40"/>
        <v>4.831385525204168E-3</v>
      </c>
      <c r="DL66" s="49">
        <f>'Table 1'!M72</f>
        <v>0.61334835257673892</v>
      </c>
      <c r="DM66" s="49">
        <f t="shared" si="41"/>
        <v>0.61038176228969798</v>
      </c>
      <c r="DN66" s="43">
        <f t="shared" si="42"/>
        <v>-2.9665902870409377E-3</v>
      </c>
    </row>
    <row r="67" spans="1:118" x14ac:dyDescent="0.2">
      <c r="A67" s="38">
        <v>2007</v>
      </c>
      <c r="B67" s="125">
        <v>2392</v>
      </c>
      <c r="C67" s="126">
        <v>5609</v>
      </c>
      <c r="D67" s="126">
        <v>4035</v>
      </c>
      <c r="E67" s="126">
        <f t="shared" si="5"/>
        <v>8001</v>
      </c>
      <c r="F67" s="126">
        <f t="shared" si="6"/>
        <v>6427</v>
      </c>
      <c r="G67" s="49">
        <f t="shared" si="7"/>
        <v>0.29896262967129111</v>
      </c>
      <c r="H67" s="43">
        <f t="shared" si="8"/>
        <v>0.37217986618951299</v>
      </c>
      <c r="I67" s="125">
        <v>411</v>
      </c>
      <c r="J67" s="126">
        <v>1562</v>
      </c>
      <c r="K67" s="126">
        <v>1018</v>
      </c>
      <c r="L67" s="126">
        <f t="shared" si="9"/>
        <v>1973</v>
      </c>
      <c r="M67" s="126">
        <f t="shared" si="10"/>
        <v>1429</v>
      </c>
      <c r="N67" s="49">
        <f t="shared" si="11"/>
        <v>0.20831221490116575</v>
      </c>
      <c r="O67" s="43">
        <f t="shared" si="12"/>
        <v>0.28761371588523443</v>
      </c>
      <c r="P67" s="247">
        <v>11598</v>
      </c>
      <c r="Q67" s="126">
        <v>9084</v>
      </c>
      <c r="R67" s="126">
        <v>5561</v>
      </c>
      <c r="S67" s="126">
        <f t="shared" si="13"/>
        <v>20682</v>
      </c>
      <c r="T67" s="126">
        <f t="shared" si="14"/>
        <v>17159</v>
      </c>
      <c r="U67" s="49">
        <f t="shared" si="15"/>
        <v>0.56077748767043811</v>
      </c>
      <c r="V67" s="43">
        <f t="shared" si="16"/>
        <v>0.67591351477358819</v>
      </c>
      <c r="W67" s="38">
        <v>2007</v>
      </c>
      <c r="X67" s="125">
        <v>5303</v>
      </c>
      <c r="Y67" s="126">
        <v>4128</v>
      </c>
      <c r="Z67" s="126">
        <v>3235</v>
      </c>
      <c r="AA67" s="126">
        <f t="shared" si="17"/>
        <v>9431</v>
      </c>
      <c r="AB67" s="126">
        <f t="shared" si="18"/>
        <v>8538</v>
      </c>
      <c r="AC67" s="49">
        <f t="shared" si="19"/>
        <v>0.56229456049199444</v>
      </c>
      <c r="AD67" s="43">
        <f t="shared" si="20"/>
        <v>0.62110564535019908</v>
      </c>
      <c r="AE67" s="125">
        <v>824</v>
      </c>
      <c r="AF67" s="126">
        <v>3993</v>
      </c>
      <c r="AG67" s="126">
        <v>2963</v>
      </c>
      <c r="AH67" s="126">
        <f t="shared" si="21"/>
        <v>4817</v>
      </c>
      <c r="AI67" s="126">
        <f t="shared" si="22"/>
        <v>3787</v>
      </c>
      <c r="AJ67" s="49">
        <f t="shared" si="23"/>
        <v>0.17106082624039859</v>
      </c>
      <c r="AK67" s="43">
        <f t="shared" si="24"/>
        <v>0.21758648006337469</v>
      </c>
      <c r="AL67" s="125">
        <v>5966</v>
      </c>
      <c r="AM67" s="126">
        <v>6999</v>
      </c>
      <c r="AN67" s="126">
        <v>3722</v>
      </c>
      <c r="AO67" s="126">
        <f t="shared" si="25"/>
        <v>12965</v>
      </c>
      <c r="AP67" s="126">
        <f t="shared" si="26"/>
        <v>9688</v>
      </c>
      <c r="AQ67" s="49">
        <f t="shared" si="27"/>
        <v>0.46016197454685692</v>
      </c>
      <c r="AR67" s="43">
        <f t="shared" si="28"/>
        <v>0.61581337737407105</v>
      </c>
      <c r="AS67" s="62">
        <v>2007</v>
      </c>
      <c r="AT67" s="146">
        <v>9769</v>
      </c>
      <c r="AU67" s="147">
        <v>6857</v>
      </c>
      <c r="AV67" s="147">
        <v>5421</v>
      </c>
      <c r="AW67" s="147">
        <f t="shared" si="45"/>
        <v>16626</v>
      </c>
      <c r="AX67" s="147">
        <f t="shared" si="46"/>
        <v>15190</v>
      </c>
      <c r="AY67" s="49">
        <f t="shared" si="47"/>
        <v>0.58757367977865993</v>
      </c>
      <c r="AZ67" s="43">
        <f t="shared" si="48"/>
        <v>0.64312047399604999</v>
      </c>
      <c r="BA67" s="62">
        <v>2007</v>
      </c>
      <c r="BB67" s="146">
        <v>11909</v>
      </c>
      <c r="BC67" s="147">
        <v>7982</v>
      </c>
      <c r="BD67" s="147">
        <v>6997</v>
      </c>
      <c r="BE67" s="41">
        <f t="shared" si="54"/>
        <v>19891</v>
      </c>
      <c r="BF67" s="41">
        <f t="shared" si="61"/>
        <v>18906</v>
      </c>
      <c r="BG67" s="49">
        <f t="shared" si="55"/>
        <v>0.5987129857724599</v>
      </c>
      <c r="BH67" s="43">
        <f t="shared" si="60"/>
        <v>0.62990584999471066</v>
      </c>
      <c r="BI67" s="62">
        <v>2007</v>
      </c>
      <c r="BJ67" s="54">
        <v>4091</v>
      </c>
      <c r="BK67" s="41">
        <v>3353</v>
      </c>
      <c r="BL67" s="41">
        <v>2501</v>
      </c>
      <c r="BM67" s="41">
        <f t="shared" si="29"/>
        <v>6592</v>
      </c>
      <c r="BN67" s="41">
        <f t="shared" si="30"/>
        <v>6592</v>
      </c>
      <c r="BO67" s="49">
        <f t="shared" si="31"/>
        <v>0.62060072815533984</v>
      </c>
      <c r="BP67" s="43">
        <f t="shared" si="32"/>
        <v>0.62060072815533984</v>
      </c>
      <c r="BQ67" s="125">
        <v>5173</v>
      </c>
      <c r="BR67" s="126">
        <v>12750</v>
      </c>
      <c r="BS67" s="126">
        <v>8675</v>
      </c>
      <c r="BT67" s="126">
        <f t="shared" si="62"/>
        <v>17923</v>
      </c>
      <c r="BU67" s="126">
        <f t="shared" si="63"/>
        <v>13848</v>
      </c>
      <c r="BV67" s="49">
        <f t="shared" si="64"/>
        <v>0.28862355632427605</v>
      </c>
      <c r="BW67" s="43">
        <f t="shared" si="65"/>
        <v>0.37355574812247255</v>
      </c>
      <c r="BX67" s="125">
        <v>13761</v>
      </c>
      <c r="BY67" s="126">
        <v>20097</v>
      </c>
      <c r="BZ67" s="126">
        <v>14284</v>
      </c>
      <c r="CA67" s="126">
        <f t="shared" si="66"/>
        <v>33858</v>
      </c>
      <c r="CB67" s="126">
        <f t="shared" si="67"/>
        <v>28045</v>
      </c>
      <c r="CC67" s="49">
        <f t="shared" si="68"/>
        <v>0.4064327485380117</v>
      </c>
      <c r="CD67" s="43">
        <f t="shared" si="69"/>
        <v>0.49067569976822961</v>
      </c>
      <c r="CE67" s="62">
        <v>2007</v>
      </c>
      <c r="CF67" s="234">
        <v>34096</v>
      </c>
      <c r="CG67" s="235">
        <v>24731</v>
      </c>
      <c r="CH67" s="235">
        <v>16150</v>
      </c>
      <c r="CI67" s="235">
        <f t="shared" si="70"/>
        <v>58827</v>
      </c>
      <c r="CJ67" s="235">
        <f t="shared" si="71"/>
        <v>50246</v>
      </c>
      <c r="CK67" s="190">
        <f t="shared" si="72"/>
        <v>0.57959780372957992</v>
      </c>
      <c r="CL67" s="194">
        <f t="shared" si="73"/>
        <v>0.67858137961230747</v>
      </c>
      <c r="CM67" s="202">
        <v>22286</v>
      </c>
      <c r="CN67" s="203">
        <v>6862</v>
      </c>
      <c r="CO67" s="203">
        <v>3431</v>
      </c>
      <c r="CP67" s="203">
        <f t="shared" si="74"/>
        <v>29148</v>
      </c>
      <c r="CQ67" s="203">
        <f t="shared" si="75"/>
        <v>25717</v>
      </c>
      <c r="CR67" s="190">
        <f t="shared" si="59"/>
        <v>0.76458076025799371</v>
      </c>
      <c r="CS67" s="194">
        <f t="shared" si="76"/>
        <v>0.86658630477894005</v>
      </c>
      <c r="CT67" s="202">
        <v>5776</v>
      </c>
      <c r="CU67" s="203">
        <v>1266</v>
      </c>
      <c r="CV67" s="203">
        <v>259</v>
      </c>
      <c r="CW67" s="203">
        <f t="shared" si="77"/>
        <v>7042</v>
      </c>
      <c r="CX67" s="203">
        <f t="shared" si="78"/>
        <v>6035</v>
      </c>
      <c r="CY67" s="190">
        <f t="shared" si="79"/>
        <v>0.82022152797500714</v>
      </c>
      <c r="CZ67" s="194">
        <f t="shared" si="80"/>
        <v>0.95708367854183929</v>
      </c>
      <c r="DA67" s="62">
        <v>2007</v>
      </c>
      <c r="DB67" s="54">
        <f t="shared" si="81"/>
        <v>74450</v>
      </c>
      <c r="DC67" s="41">
        <f t="shared" si="81"/>
        <v>66316</v>
      </c>
      <c r="DD67" s="41">
        <f t="shared" si="81"/>
        <v>45246</v>
      </c>
      <c r="DE67" s="41">
        <f t="shared" si="43"/>
        <v>140766</v>
      </c>
      <c r="DF67" s="41">
        <f t="shared" si="44"/>
        <v>119696</v>
      </c>
      <c r="DG67" s="49">
        <f t="shared" si="37"/>
        <v>0.52889191992384521</v>
      </c>
      <c r="DH67" s="43">
        <f t="shared" si="38"/>
        <v>0.62199238069776763</v>
      </c>
      <c r="DI67" s="54">
        <f>'Table 1'!G73</f>
        <v>119054</v>
      </c>
      <c r="DJ67" s="41">
        <f t="shared" si="39"/>
        <v>119696</v>
      </c>
      <c r="DK67" s="55">
        <f t="shared" si="40"/>
        <v>5.3925109614124684E-3</v>
      </c>
      <c r="DL67" s="49">
        <f>'Table 1'!M73</f>
        <v>0.62533808187881135</v>
      </c>
      <c r="DM67" s="49">
        <f t="shared" si="41"/>
        <v>0.62199238069776763</v>
      </c>
      <c r="DN67" s="43">
        <f t="shared" si="42"/>
        <v>-3.3457011810437143E-3</v>
      </c>
    </row>
    <row r="68" spans="1:118" x14ac:dyDescent="0.2">
      <c r="A68" s="38">
        <v>2008</v>
      </c>
      <c r="B68" s="125">
        <v>2694</v>
      </c>
      <c r="C68" s="126">
        <v>8009</v>
      </c>
      <c r="D68" s="126">
        <v>6383</v>
      </c>
      <c r="E68" s="126">
        <f t="shared" si="5"/>
        <v>10703</v>
      </c>
      <c r="F68" s="126">
        <f t="shared" si="6"/>
        <v>9077</v>
      </c>
      <c r="G68" s="49">
        <f t="shared" si="7"/>
        <v>0.25170512940297113</v>
      </c>
      <c r="H68" s="43">
        <f t="shared" si="8"/>
        <v>0.29679409496529691</v>
      </c>
      <c r="I68" s="125">
        <v>509</v>
      </c>
      <c r="J68" s="126">
        <v>3216</v>
      </c>
      <c r="K68" s="126">
        <v>2586</v>
      </c>
      <c r="L68" s="126">
        <f t="shared" si="9"/>
        <v>3725</v>
      </c>
      <c r="M68" s="126">
        <f t="shared" si="10"/>
        <v>3095</v>
      </c>
      <c r="N68" s="49">
        <f t="shared" si="11"/>
        <v>0.13664429530201341</v>
      </c>
      <c r="O68" s="43">
        <f t="shared" si="12"/>
        <v>0.16445880452342487</v>
      </c>
      <c r="P68" s="247">
        <v>12078</v>
      </c>
      <c r="Q68" s="126">
        <v>8949</v>
      </c>
      <c r="R68" s="126">
        <v>5330</v>
      </c>
      <c r="S68" s="126">
        <f t="shared" si="13"/>
        <v>21027</v>
      </c>
      <c r="T68" s="126">
        <f t="shared" si="14"/>
        <v>17408</v>
      </c>
      <c r="U68" s="49">
        <f t="shared" si="15"/>
        <v>0.57440433728063922</v>
      </c>
      <c r="V68" s="43">
        <f t="shared" si="16"/>
        <v>0.69381893382352944</v>
      </c>
      <c r="W68" s="38">
        <v>2008</v>
      </c>
      <c r="X68" s="125">
        <v>5908</v>
      </c>
      <c r="Y68" s="126">
        <v>4567</v>
      </c>
      <c r="Z68" s="126">
        <v>3585</v>
      </c>
      <c r="AA68" s="126">
        <f t="shared" si="17"/>
        <v>10475</v>
      </c>
      <c r="AB68" s="126">
        <f t="shared" si="18"/>
        <v>9493</v>
      </c>
      <c r="AC68" s="49">
        <f t="shared" si="19"/>
        <v>0.56400954653937951</v>
      </c>
      <c r="AD68" s="43">
        <f t="shared" si="20"/>
        <v>0.62235331296744967</v>
      </c>
      <c r="AE68" s="125">
        <v>946</v>
      </c>
      <c r="AF68" s="126">
        <v>4283</v>
      </c>
      <c r="AG68" s="126">
        <v>3175</v>
      </c>
      <c r="AH68" s="126">
        <f t="shared" si="21"/>
        <v>5229</v>
      </c>
      <c r="AI68" s="126">
        <f t="shared" si="22"/>
        <v>4121</v>
      </c>
      <c r="AJ68" s="49">
        <f t="shared" si="23"/>
        <v>0.18091413272136164</v>
      </c>
      <c r="AK68" s="43">
        <f t="shared" si="24"/>
        <v>0.22955593302596458</v>
      </c>
      <c r="AL68" s="125">
        <v>6337</v>
      </c>
      <c r="AM68" s="126">
        <v>7662</v>
      </c>
      <c r="AN68" s="126">
        <v>4272</v>
      </c>
      <c r="AO68" s="126">
        <f t="shared" si="25"/>
        <v>13999</v>
      </c>
      <c r="AP68" s="126">
        <f t="shared" si="26"/>
        <v>10609</v>
      </c>
      <c r="AQ68" s="49">
        <f t="shared" si="27"/>
        <v>0.45267519108507753</v>
      </c>
      <c r="AR68" s="43">
        <f t="shared" si="28"/>
        <v>0.59732302761806011</v>
      </c>
      <c r="AS68" s="62">
        <v>2008</v>
      </c>
      <c r="AT68" s="146">
        <v>10604</v>
      </c>
      <c r="AU68" s="147">
        <v>7129</v>
      </c>
      <c r="AV68" s="147">
        <v>5622</v>
      </c>
      <c r="AW68" s="147">
        <f t="shared" si="45"/>
        <v>17733</v>
      </c>
      <c r="AX68" s="147">
        <f t="shared" si="46"/>
        <v>16226</v>
      </c>
      <c r="AY68" s="49">
        <f t="shared" si="47"/>
        <v>0.59798116505949361</v>
      </c>
      <c r="AZ68" s="43">
        <f t="shared" si="48"/>
        <v>0.65351904351041534</v>
      </c>
      <c r="BA68" s="62">
        <v>2008</v>
      </c>
      <c r="BB68" s="146">
        <v>12906</v>
      </c>
      <c r="BC68" s="147">
        <v>8370</v>
      </c>
      <c r="BD68" s="147">
        <v>7358</v>
      </c>
      <c r="BE68" s="41">
        <f t="shared" si="54"/>
        <v>21276</v>
      </c>
      <c r="BF68" s="41">
        <f t="shared" si="61"/>
        <v>20264</v>
      </c>
      <c r="BG68" s="49">
        <f t="shared" si="55"/>
        <v>0.60659898477157359</v>
      </c>
      <c r="BH68" s="43">
        <f t="shared" si="60"/>
        <v>0.63689301223845241</v>
      </c>
      <c r="BI68" s="62">
        <v>2008</v>
      </c>
      <c r="BJ68" s="54">
        <v>4372</v>
      </c>
      <c r="BK68" s="41">
        <v>3238</v>
      </c>
      <c r="BL68" s="41">
        <v>2366</v>
      </c>
      <c r="BM68" s="41">
        <f t="shared" si="29"/>
        <v>6738</v>
      </c>
      <c r="BN68" s="41">
        <f t="shared" si="30"/>
        <v>6738</v>
      </c>
      <c r="BO68" s="49">
        <f t="shared" si="31"/>
        <v>0.64885722766399523</v>
      </c>
      <c r="BP68" s="43">
        <f t="shared" si="32"/>
        <v>0.64885722766399523</v>
      </c>
      <c r="BQ68" s="125">
        <v>5574</v>
      </c>
      <c r="BR68" s="126">
        <v>12458</v>
      </c>
      <c r="BS68" s="126">
        <v>8211</v>
      </c>
      <c r="BT68" s="126">
        <f t="shared" si="62"/>
        <v>18032</v>
      </c>
      <c r="BU68" s="126">
        <f t="shared" si="63"/>
        <v>13785</v>
      </c>
      <c r="BV68" s="49">
        <f t="shared" si="64"/>
        <v>0.30911712511091394</v>
      </c>
      <c r="BW68" s="43">
        <f t="shared" si="65"/>
        <v>0.40435255712731227</v>
      </c>
      <c r="BX68" s="125">
        <v>15109</v>
      </c>
      <c r="BY68" s="126">
        <v>20405</v>
      </c>
      <c r="BZ68" s="126">
        <v>14314</v>
      </c>
      <c r="CA68" s="126">
        <f t="shared" si="66"/>
        <v>35514</v>
      </c>
      <c r="CB68" s="126">
        <f t="shared" si="67"/>
        <v>29423</v>
      </c>
      <c r="CC68" s="49">
        <f t="shared" si="68"/>
        <v>0.42543785549360813</v>
      </c>
      <c r="CD68" s="43">
        <f t="shared" si="69"/>
        <v>0.5135098392414098</v>
      </c>
      <c r="CE68" s="62">
        <v>2008</v>
      </c>
      <c r="CF68" s="234">
        <v>37331</v>
      </c>
      <c r="CG68" s="235">
        <v>25748</v>
      </c>
      <c r="CH68" s="235">
        <v>16703</v>
      </c>
      <c r="CI68" s="235">
        <f t="shared" si="70"/>
        <v>63079</v>
      </c>
      <c r="CJ68" s="235">
        <f t="shared" si="71"/>
        <v>54034</v>
      </c>
      <c r="CK68" s="190">
        <f t="shared" si="72"/>
        <v>0.59181344028916116</v>
      </c>
      <c r="CL68" s="194">
        <f t="shared" si="73"/>
        <v>0.69087981641188878</v>
      </c>
      <c r="CM68" s="202">
        <v>24292</v>
      </c>
      <c r="CN68" s="203">
        <v>7340</v>
      </c>
      <c r="CO68" s="203">
        <v>3725</v>
      </c>
      <c r="CP68" s="203">
        <f t="shared" si="74"/>
        <v>31632</v>
      </c>
      <c r="CQ68" s="203">
        <f t="shared" si="75"/>
        <v>28017</v>
      </c>
      <c r="CR68" s="190">
        <f t="shared" si="59"/>
        <v>0.76795649974709157</v>
      </c>
      <c r="CS68" s="194">
        <f t="shared" si="76"/>
        <v>0.86704500838776455</v>
      </c>
      <c r="CT68" s="202">
        <v>6376</v>
      </c>
      <c r="CU68" s="203">
        <v>1275</v>
      </c>
      <c r="CV68" s="203">
        <v>216</v>
      </c>
      <c r="CW68" s="203">
        <f t="shared" si="77"/>
        <v>7651</v>
      </c>
      <c r="CX68" s="203">
        <f t="shared" si="78"/>
        <v>6592</v>
      </c>
      <c r="CY68" s="190">
        <f t="shared" si="79"/>
        <v>0.83335511697817277</v>
      </c>
      <c r="CZ68" s="194">
        <f t="shared" si="80"/>
        <v>0.96723300970873782</v>
      </c>
      <c r="DA68" s="62">
        <v>2008</v>
      </c>
      <c r="DB68" s="54">
        <f t="shared" si="81"/>
        <v>80779</v>
      </c>
      <c r="DC68" s="41">
        <f t="shared" si="81"/>
        <v>72801</v>
      </c>
      <c r="DD68" s="41">
        <f t="shared" si="81"/>
        <v>50728</v>
      </c>
      <c r="DE68" s="41">
        <f t="shared" si="43"/>
        <v>153580</v>
      </c>
      <c r="DF68" s="41">
        <f t="shared" si="44"/>
        <v>131507</v>
      </c>
      <c r="DG68" s="49">
        <f t="shared" si="37"/>
        <v>0.5259734340408907</v>
      </c>
      <c r="DH68" s="43">
        <f t="shared" si="38"/>
        <v>0.61425627533135119</v>
      </c>
      <c r="DI68" s="54">
        <f>'Table 1'!G74</f>
        <v>130805</v>
      </c>
      <c r="DJ68" s="41">
        <f t="shared" si="39"/>
        <v>131507</v>
      </c>
      <c r="DK68" s="55">
        <f t="shared" si="40"/>
        <v>5.3667673254080501E-3</v>
      </c>
      <c r="DL68" s="49">
        <f>'Table 1'!M74</f>
        <v>0.61756813577462633</v>
      </c>
      <c r="DM68" s="49">
        <f t="shared" si="41"/>
        <v>0.61425627533135119</v>
      </c>
      <c r="DN68" s="43">
        <f t="shared" si="42"/>
        <v>-3.3118604432751386E-3</v>
      </c>
    </row>
    <row r="69" spans="1:118" x14ac:dyDescent="0.2">
      <c r="A69" s="38">
        <v>2009</v>
      </c>
      <c r="B69" s="125">
        <v>2805</v>
      </c>
      <c r="C69" s="126">
        <v>6049</v>
      </c>
      <c r="D69" s="126">
        <v>4246</v>
      </c>
      <c r="E69" s="126">
        <f t="shared" si="5"/>
        <v>8854</v>
      </c>
      <c r="F69" s="126">
        <f t="shared" si="6"/>
        <v>7051</v>
      </c>
      <c r="G69" s="49">
        <f t="shared" si="7"/>
        <v>0.31680596340637002</v>
      </c>
      <c r="H69" s="43">
        <f t="shared" si="8"/>
        <v>0.39781591263650545</v>
      </c>
      <c r="I69" s="125">
        <v>575</v>
      </c>
      <c r="J69" s="126">
        <v>3604</v>
      </c>
      <c r="K69" s="126">
        <v>2823</v>
      </c>
      <c r="L69" s="126">
        <f t="shared" si="9"/>
        <v>4179</v>
      </c>
      <c r="M69" s="126">
        <f t="shared" si="10"/>
        <v>3398</v>
      </c>
      <c r="N69" s="49">
        <f t="shared" si="11"/>
        <v>0.13759272553242402</v>
      </c>
      <c r="O69" s="43">
        <f t="shared" si="12"/>
        <v>0.16921718658034138</v>
      </c>
      <c r="P69" s="247">
        <v>12418</v>
      </c>
      <c r="Q69" s="126">
        <v>9302</v>
      </c>
      <c r="R69" s="126">
        <v>5436</v>
      </c>
      <c r="S69" s="126">
        <f t="shared" si="13"/>
        <v>21720</v>
      </c>
      <c r="T69" s="126">
        <f t="shared" si="14"/>
        <v>17854</v>
      </c>
      <c r="U69" s="49">
        <f t="shared" si="15"/>
        <v>0.57173112338858201</v>
      </c>
      <c r="V69" s="43">
        <f t="shared" si="16"/>
        <v>0.69553041335275012</v>
      </c>
      <c r="W69" s="38">
        <v>2009</v>
      </c>
      <c r="X69" s="125">
        <v>6090</v>
      </c>
      <c r="Y69" s="126">
        <v>4081</v>
      </c>
      <c r="Z69" s="126">
        <v>2984</v>
      </c>
      <c r="AA69" s="126">
        <f t="shared" si="17"/>
        <v>10171</v>
      </c>
      <c r="AB69" s="126">
        <f t="shared" si="18"/>
        <v>9074</v>
      </c>
      <c r="AC69" s="49">
        <f t="shared" si="19"/>
        <v>0.59876118375774257</v>
      </c>
      <c r="AD69" s="43">
        <f t="shared" si="20"/>
        <v>0.67114833590478284</v>
      </c>
      <c r="AE69" s="125">
        <v>1048</v>
      </c>
      <c r="AF69" s="126">
        <v>4676</v>
      </c>
      <c r="AG69" s="126">
        <v>3454</v>
      </c>
      <c r="AH69" s="126">
        <f t="shared" si="21"/>
        <v>5724</v>
      </c>
      <c r="AI69" s="126">
        <f t="shared" si="22"/>
        <v>4502</v>
      </c>
      <c r="AJ69" s="49">
        <f t="shared" si="23"/>
        <v>0.18308874912648498</v>
      </c>
      <c r="AK69" s="43">
        <f t="shared" si="24"/>
        <v>0.23278542869835628</v>
      </c>
      <c r="AL69" s="125">
        <v>6669</v>
      </c>
      <c r="AM69" s="126">
        <v>6296</v>
      </c>
      <c r="AN69" s="126">
        <v>2444</v>
      </c>
      <c r="AO69" s="126">
        <f t="shared" si="25"/>
        <v>12965</v>
      </c>
      <c r="AP69" s="126">
        <f t="shared" si="26"/>
        <v>9113</v>
      </c>
      <c r="AQ69" s="49">
        <f t="shared" si="27"/>
        <v>0.51438488237562674</v>
      </c>
      <c r="AR69" s="43">
        <f t="shared" si="28"/>
        <v>0.73181169757489306</v>
      </c>
      <c r="AS69" s="62">
        <v>2009</v>
      </c>
      <c r="AT69" s="146">
        <v>10847</v>
      </c>
      <c r="AU69" s="147">
        <v>6529</v>
      </c>
      <c r="AV69" s="147">
        <v>4866</v>
      </c>
      <c r="AW69" s="147">
        <f t="shared" si="45"/>
        <v>17376</v>
      </c>
      <c r="AX69" s="147">
        <f t="shared" si="46"/>
        <v>15713</v>
      </c>
      <c r="AY69" s="49">
        <f t="shared" si="47"/>
        <v>0.62425184162062619</v>
      </c>
      <c r="AZ69" s="43">
        <f t="shared" si="48"/>
        <v>0.69032011710049002</v>
      </c>
      <c r="BA69" s="62">
        <v>2009</v>
      </c>
      <c r="BB69" s="146">
        <v>13262</v>
      </c>
      <c r="BC69" s="147">
        <v>7548</v>
      </c>
      <c r="BD69" s="147">
        <v>6481</v>
      </c>
      <c r="BE69" s="41">
        <f t="shared" si="54"/>
        <v>20810</v>
      </c>
      <c r="BF69" s="41">
        <f t="shared" si="61"/>
        <v>19743</v>
      </c>
      <c r="BG69" s="49">
        <f t="shared" si="55"/>
        <v>0.63728976453628061</v>
      </c>
      <c r="BH69" s="43">
        <f t="shared" si="60"/>
        <v>0.6717317530263891</v>
      </c>
      <c r="BI69" s="62">
        <v>2009</v>
      </c>
      <c r="BJ69" s="54">
        <v>4441</v>
      </c>
      <c r="BK69" s="41">
        <v>4024</v>
      </c>
      <c r="BL69" s="41">
        <v>3040</v>
      </c>
      <c r="BM69" s="41">
        <f t="shared" si="29"/>
        <v>7481</v>
      </c>
      <c r="BN69" s="41">
        <f t="shared" si="30"/>
        <v>7481</v>
      </c>
      <c r="BO69" s="49">
        <f t="shared" si="31"/>
        <v>0.59363721427616634</v>
      </c>
      <c r="BP69" s="43">
        <f t="shared" si="32"/>
        <v>0.59363721427616634</v>
      </c>
      <c r="BQ69" s="125">
        <v>5599</v>
      </c>
      <c r="BR69" s="126">
        <v>14047</v>
      </c>
      <c r="BS69" s="126">
        <v>9521</v>
      </c>
      <c r="BT69" s="126">
        <f t="shared" si="62"/>
        <v>19646</v>
      </c>
      <c r="BU69" s="126">
        <f t="shared" si="63"/>
        <v>15120</v>
      </c>
      <c r="BV69" s="49">
        <f t="shared" si="64"/>
        <v>0.28499440089585665</v>
      </c>
      <c r="BW69" s="43">
        <f t="shared" si="65"/>
        <v>0.3703042328042328</v>
      </c>
      <c r="BX69" s="125">
        <v>15791</v>
      </c>
      <c r="BY69" s="126">
        <v>22278</v>
      </c>
      <c r="BZ69" s="126">
        <v>15766</v>
      </c>
      <c r="CA69" s="126">
        <f t="shared" si="66"/>
        <v>38069</v>
      </c>
      <c r="CB69" s="126">
        <f t="shared" si="67"/>
        <v>31557</v>
      </c>
      <c r="CC69" s="49">
        <f t="shared" si="68"/>
        <v>0.41479944311644645</v>
      </c>
      <c r="CD69" s="43">
        <f t="shared" si="69"/>
        <v>0.50039610862883033</v>
      </c>
      <c r="CE69" s="62">
        <v>2009</v>
      </c>
      <c r="CF69" s="234">
        <v>40211</v>
      </c>
      <c r="CG69" s="235">
        <v>26671</v>
      </c>
      <c r="CH69" s="235">
        <v>16859</v>
      </c>
      <c r="CI69" s="235">
        <f t="shared" si="70"/>
        <v>66882</v>
      </c>
      <c r="CJ69" s="235">
        <f t="shared" si="71"/>
        <v>57070</v>
      </c>
      <c r="CK69" s="190">
        <f t="shared" si="72"/>
        <v>0.60122304954995365</v>
      </c>
      <c r="CL69" s="194">
        <f t="shared" si="73"/>
        <v>0.70459085333800597</v>
      </c>
      <c r="CM69" s="202">
        <v>26446</v>
      </c>
      <c r="CN69" s="203">
        <v>7398</v>
      </c>
      <c r="CO69" s="203">
        <v>3433</v>
      </c>
      <c r="CP69" s="203">
        <f t="shared" si="74"/>
        <v>33844</v>
      </c>
      <c r="CQ69" s="203">
        <f t="shared" si="75"/>
        <v>29879</v>
      </c>
      <c r="CR69" s="190">
        <f t="shared" si="59"/>
        <v>0.78140881692471342</v>
      </c>
      <c r="CS69" s="194">
        <f t="shared" si="76"/>
        <v>0.88510324977408883</v>
      </c>
      <c r="CT69" s="202">
        <v>6955</v>
      </c>
      <c r="CU69" s="203">
        <v>1218</v>
      </c>
      <c r="CV69" s="203">
        <v>20</v>
      </c>
      <c r="CW69" s="203">
        <f t="shared" si="77"/>
        <v>8173</v>
      </c>
      <c r="CX69" s="203">
        <f t="shared" si="78"/>
        <v>6975</v>
      </c>
      <c r="CY69" s="190">
        <f t="shared" si="79"/>
        <v>0.85097271503731797</v>
      </c>
      <c r="CZ69" s="194">
        <f t="shared" si="80"/>
        <v>0.99713261648745521</v>
      </c>
      <c r="DA69" s="62">
        <v>2009</v>
      </c>
      <c r="DB69" s="54">
        <f t="shared" si="81"/>
        <v>85104</v>
      </c>
      <c r="DC69" s="41">
        <f t="shared" si="81"/>
        <v>71232</v>
      </c>
      <c r="DD69" s="41">
        <f t="shared" si="81"/>
        <v>47067</v>
      </c>
      <c r="DE69" s="41">
        <f t="shared" si="43"/>
        <v>156336</v>
      </c>
      <c r="DF69" s="41">
        <f t="shared" si="44"/>
        <v>132171</v>
      </c>
      <c r="DG69" s="49">
        <f t="shared" si="37"/>
        <v>0.5443659809640774</v>
      </c>
      <c r="DH69" s="43">
        <f t="shared" si="38"/>
        <v>0.64389313843430107</v>
      </c>
      <c r="DI69" s="54">
        <f>'Table 1'!G75</f>
        <v>131256</v>
      </c>
      <c r="DJ69" s="41">
        <f t="shared" si="39"/>
        <v>132171</v>
      </c>
      <c r="DK69" s="55">
        <f t="shared" si="40"/>
        <v>6.9711098921192175E-3</v>
      </c>
      <c r="DL69" s="49">
        <f>'Table 1'!M75</f>
        <v>0.64838178826110804</v>
      </c>
      <c r="DM69" s="49">
        <f t="shared" si="41"/>
        <v>0.64389313843430107</v>
      </c>
      <c r="DN69" s="43">
        <f t="shared" si="42"/>
        <v>-4.4886498268069674E-3</v>
      </c>
    </row>
    <row r="70" spans="1:118" x14ac:dyDescent="0.2">
      <c r="A70" s="38">
        <v>2010</v>
      </c>
      <c r="B70" s="125">
        <v>2891</v>
      </c>
      <c r="C70" s="126">
        <v>7644</v>
      </c>
      <c r="D70" s="126">
        <v>5751</v>
      </c>
      <c r="E70" s="126">
        <f t="shared" si="5"/>
        <v>10535</v>
      </c>
      <c r="F70" s="126">
        <f t="shared" si="6"/>
        <v>8642</v>
      </c>
      <c r="G70" s="49">
        <f t="shared" si="7"/>
        <v>0.2744186046511628</v>
      </c>
      <c r="H70" s="43">
        <f t="shared" si="8"/>
        <v>0.33452904420273083</v>
      </c>
      <c r="I70" s="125">
        <v>635</v>
      </c>
      <c r="J70" s="126">
        <v>3461</v>
      </c>
      <c r="K70" s="126">
        <v>2584</v>
      </c>
      <c r="L70" s="126">
        <f t="shared" si="9"/>
        <v>4096</v>
      </c>
      <c r="M70" s="126">
        <f t="shared" si="10"/>
        <v>3219</v>
      </c>
      <c r="N70" s="49">
        <f t="shared" si="11"/>
        <v>0.155029296875</v>
      </c>
      <c r="O70" s="43">
        <f t="shared" si="12"/>
        <v>0.19726623174899036</v>
      </c>
      <c r="P70" s="247">
        <v>11964</v>
      </c>
      <c r="Q70" s="126">
        <v>6908</v>
      </c>
      <c r="R70" s="126">
        <v>2862</v>
      </c>
      <c r="S70" s="126">
        <f t="shared" si="13"/>
        <v>18872</v>
      </c>
      <c r="T70" s="126">
        <f t="shared" si="14"/>
        <v>14826</v>
      </c>
      <c r="U70" s="49">
        <f t="shared" si="15"/>
        <v>0.63395506570580751</v>
      </c>
      <c r="V70" s="43">
        <f t="shared" si="16"/>
        <v>0.80696074463779843</v>
      </c>
      <c r="W70" s="38">
        <v>2010</v>
      </c>
      <c r="X70" s="125">
        <v>5880</v>
      </c>
      <c r="Y70" s="126">
        <v>4325</v>
      </c>
      <c r="Z70" s="126">
        <v>3181</v>
      </c>
      <c r="AA70" s="126">
        <f t="shared" si="17"/>
        <v>10205</v>
      </c>
      <c r="AB70" s="126">
        <f t="shared" si="18"/>
        <v>9061</v>
      </c>
      <c r="AC70" s="49">
        <f t="shared" si="19"/>
        <v>0.57618814306712396</v>
      </c>
      <c r="AD70" s="43">
        <f t="shared" si="20"/>
        <v>0.64893499613729166</v>
      </c>
      <c r="AE70" s="125">
        <v>1100</v>
      </c>
      <c r="AF70" s="126">
        <v>4794</v>
      </c>
      <c r="AG70" s="126">
        <v>3433</v>
      </c>
      <c r="AH70" s="126">
        <f t="shared" si="21"/>
        <v>5894</v>
      </c>
      <c r="AI70" s="126">
        <f t="shared" si="22"/>
        <v>4533</v>
      </c>
      <c r="AJ70" s="49">
        <f t="shared" si="23"/>
        <v>0.18663047166610111</v>
      </c>
      <c r="AK70" s="43">
        <f t="shared" si="24"/>
        <v>0.24266490183101699</v>
      </c>
      <c r="AL70" s="125">
        <v>6594</v>
      </c>
      <c r="AM70" s="126">
        <v>6953</v>
      </c>
      <c r="AN70" s="126">
        <v>2901</v>
      </c>
      <c r="AO70" s="126">
        <f t="shared" si="25"/>
        <v>13547</v>
      </c>
      <c r="AP70" s="126">
        <f t="shared" si="26"/>
        <v>9495</v>
      </c>
      <c r="AQ70" s="49">
        <f t="shared" si="27"/>
        <v>0.48674983391156712</v>
      </c>
      <c r="AR70" s="43">
        <f t="shared" si="28"/>
        <v>0.69447077409162716</v>
      </c>
      <c r="AS70" s="62">
        <v>2010</v>
      </c>
      <c r="AT70" s="146">
        <v>10742</v>
      </c>
      <c r="AU70" s="147">
        <v>7106</v>
      </c>
      <c r="AV70" s="147">
        <v>5359</v>
      </c>
      <c r="AW70" s="147">
        <f t="shared" si="45"/>
        <v>17848</v>
      </c>
      <c r="AX70" s="147">
        <f t="shared" si="46"/>
        <v>16101</v>
      </c>
      <c r="AY70" s="49">
        <f t="shared" si="47"/>
        <v>0.60186015239802781</v>
      </c>
      <c r="AZ70" s="43">
        <f t="shared" si="48"/>
        <v>0.66716353021551456</v>
      </c>
      <c r="BA70" s="62">
        <v>2010</v>
      </c>
      <c r="BB70" s="146">
        <v>13222</v>
      </c>
      <c r="BC70" s="147">
        <v>8301</v>
      </c>
      <c r="BD70" s="147">
        <v>7214</v>
      </c>
      <c r="BE70" s="41">
        <f t="shared" si="54"/>
        <v>21523</v>
      </c>
      <c r="BF70" s="41">
        <f t="shared" si="61"/>
        <v>20436</v>
      </c>
      <c r="BG70" s="49">
        <f t="shared" si="55"/>
        <v>0.61431956511638708</v>
      </c>
      <c r="BH70" s="43">
        <f t="shared" si="60"/>
        <v>0.64699549814053636</v>
      </c>
      <c r="BI70" s="62">
        <v>2010</v>
      </c>
      <c r="BJ70" s="54">
        <v>4583</v>
      </c>
      <c r="BK70" s="41">
        <v>6056</v>
      </c>
      <c r="BL70" s="41">
        <v>4946</v>
      </c>
      <c r="BM70" s="41">
        <f t="shared" si="29"/>
        <v>9529</v>
      </c>
      <c r="BN70" s="41">
        <f t="shared" si="30"/>
        <v>9529</v>
      </c>
      <c r="BO70" s="49">
        <f t="shared" si="31"/>
        <v>0.48095288068002939</v>
      </c>
      <c r="BP70" s="43">
        <f t="shared" si="32"/>
        <v>0.48095288068002939</v>
      </c>
      <c r="BQ70" s="125">
        <v>5723</v>
      </c>
      <c r="BR70" s="126">
        <v>17034</v>
      </c>
      <c r="BS70" s="126">
        <v>12291</v>
      </c>
      <c r="BT70" s="126">
        <f t="shared" si="62"/>
        <v>22757</v>
      </c>
      <c r="BU70" s="126">
        <f t="shared" si="63"/>
        <v>18014</v>
      </c>
      <c r="BV70" s="49">
        <f t="shared" si="64"/>
        <v>0.25148306015731425</v>
      </c>
      <c r="BW70" s="43">
        <f t="shared" si="65"/>
        <v>0.31769734650827136</v>
      </c>
      <c r="BX70" s="125">
        <v>15750</v>
      </c>
      <c r="BY70" s="126">
        <v>25226</v>
      </c>
      <c r="BZ70" s="126">
        <v>18397</v>
      </c>
      <c r="CA70" s="126">
        <f t="shared" si="66"/>
        <v>40976</v>
      </c>
      <c r="CB70" s="126">
        <f t="shared" si="67"/>
        <v>34147</v>
      </c>
      <c r="CC70" s="49">
        <f t="shared" si="68"/>
        <v>0.38437133932057788</v>
      </c>
      <c r="CD70" s="43">
        <f t="shared" si="69"/>
        <v>0.46124110463583917</v>
      </c>
      <c r="CE70" s="62">
        <v>2010</v>
      </c>
      <c r="CF70" s="234">
        <v>41433</v>
      </c>
      <c r="CG70" s="235">
        <v>28202</v>
      </c>
      <c r="CH70" s="235">
        <v>17999</v>
      </c>
      <c r="CI70" s="235">
        <f t="shared" si="70"/>
        <v>69635</v>
      </c>
      <c r="CJ70" s="235">
        <f t="shared" si="71"/>
        <v>59432</v>
      </c>
      <c r="CK70" s="190">
        <f t="shared" si="72"/>
        <v>0.59500251310404251</v>
      </c>
      <c r="CL70" s="194">
        <f t="shared" si="73"/>
        <v>0.69714968367209584</v>
      </c>
      <c r="CM70" s="202">
        <v>27786</v>
      </c>
      <c r="CN70" s="203">
        <v>7837</v>
      </c>
      <c r="CO70" s="203">
        <v>3687</v>
      </c>
      <c r="CP70" s="203">
        <f t="shared" si="74"/>
        <v>35623</v>
      </c>
      <c r="CQ70" s="203">
        <f t="shared" si="75"/>
        <v>31473</v>
      </c>
      <c r="CR70" s="190">
        <f t="shared" si="59"/>
        <v>0.78000168430508376</v>
      </c>
      <c r="CS70" s="194">
        <f t="shared" si="76"/>
        <v>0.88285196835382707</v>
      </c>
      <c r="CT70" s="202">
        <v>7215</v>
      </c>
      <c r="CU70" s="203">
        <v>1260</v>
      </c>
      <c r="CV70" s="203">
        <v>17</v>
      </c>
      <c r="CW70" s="203">
        <f t="shared" si="77"/>
        <v>8475</v>
      </c>
      <c r="CX70" s="203">
        <f t="shared" si="78"/>
        <v>7232</v>
      </c>
      <c r="CY70" s="190">
        <f t="shared" si="79"/>
        <v>0.85132743362831853</v>
      </c>
      <c r="CZ70" s="194">
        <f t="shared" si="80"/>
        <v>0.99764933628318586</v>
      </c>
      <c r="DA70" s="62">
        <v>2010</v>
      </c>
      <c r="DB70" s="54">
        <f t="shared" si="81"/>
        <v>85822</v>
      </c>
      <c r="DC70" s="41">
        <f t="shared" si="81"/>
        <v>75449</v>
      </c>
      <c r="DD70" s="41">
        <f t="shared" si="81"/>
        <v>50010</v>
      </c>
      <c r="DE70" s="41">
        <f t="shared" si="43"/>
        <v>161271</v>
      </c>
      <c r="DF70" s="41">
        <f t="shared" si="44"/>
        <v>135832</v>
      </c>
      <c r="DG70" s="49">
        <f t="shared" si="37"/>
        <v>0.5321601527863038</v>
      </c>
      <c r="DH70" s="43">
        <f t="shared" si="38"/>
        <v>0.63182460686730668</v>
      </c>
      <c r="DI70" s="54">
        <f>'Table 1'!G76</f>
        <v>134839</v>
      </c>
      <c r="DJ70" s="41">
        <f t="shared" si="39"/>
        <v>135832</v>
      </c>
      <c r="DK70" s="55">
        <f t="shared" si="40"/>
        <v>7.3643382107550486E-3</v>
      </c>
      <c r="DL70" s="49">
        <f>'Table 1'!M76</f>
        <v>0.6364775769621549</v>
      </c>
      <c r="DM70" s="49">
        <f t="shared" si="41"/>
        <v>0.63182460686730668</v>
      </c>
      <c r="DN70" s="43">
        <f t="shared" si="42"/>
        <v>-4.6529700948482189E-3</v>
      </c>
    </row>
    <row r="71" spans="1:118" x14ac:dyDescent="0.2">
      <c r="A71" s="38">
        <v>2011</v>
      </c>
      <c r="B71" s="125">
        <v>2982</v>
      </c>
      <c r="C71" s="126">
        <v>9803</v>
      </c>
      <c r="D71" s="126">
        <v>7919</v>
      </c>
      <c r="E71" s="126">
        <f t="shared" si="5"/>
        <v>12785</v>
      </c>
      <c r="F71" s="126">
        <f t="shared" si="6"/>
        <v>10901</v>
      </c>
      <c r="G71" s="49">
        <f t="shared" si="7"/>
        <v>0.23324208056315995</v>
      </c>
      <c r="H71" s="43">
        <f t="shared" si="8"/>
        <v>0.27355288505641684</v>
      </c>
      <c r="I71" s="125">
        <v>655</v>
      </c>
      <c r="J71" s="126">
        <v>3443</v>
      </c>
      <c r="K71" s="126">
        <v>2519</v>
      </c>
      <c r="L71" s="126">
        <f t="shared" si="9"/>
        <v>4098</v>
      </c>
      <c r="M71" s="126">
        <f t="shared" si="10"/>
        <v>3174</v>
      </c>
      <c r="N71" s="49">
        <f t="shared" si="11"/>
        <v>0.15983406539775499</v>
      </c>
      <c r="O71" s="43">
        <f t="shared" si="12"/>
        <v>0.20636420919974796</v>
      </c>
      <c r="P71" s="247">
        <v>12195</v>
      </c>
      <c r="Q71" s="126">
        <v>7749</v>
      </c>
      <c r="R71" s="126">
        <v>3828</v>
      </c>
      <c r="S71" s="126">
        <f t="shared" si="13"/>
        <v>19944</v>
      </c>
      <c r="T71" s="126">
        <f t="shared" si="14"/>
        <v>16023</v>
      </c>
      <c r="U71" s="49">
        <f t="shared" si="15"/>
        <v>0.61146209386281591</v>
      </c>
      <c r="V71" s="43">
        <f t="shared" si="16"/>
        <v>0.7610934281969669</v>
      </c>
      <c r="W71" s="38">
        <v>2011</v>
      </c>
      <c r="X71" s="125">
        <v>6199</v>
      </c>
      <c r="Y71" s="126">
        <v>3997</v>
      </c>
      <c r="Z71" s="126">
        <v>2902</v>
      </c>
      <c r="AA71" s="126">
        <f t="shared" si="17"/>
        <v>10196</v>
      </c>
      <c r="AB71" s="126">
        <f t="shared" si="18"/>
        <v>9101</v>
      </c>
      <c r="AC71" s="49">
        <f t="shared" si="19"/>
        <v>0.60798352295017655</v>
      </c>
      <c r="AD71" s="43">
        <f t="shared" si="20"/>
        <v>0.68113394132512906</v>
      </c>
      <c r="AE71" s="125">
        <v>1190</v>
      </c>
      <c r="AF71" s="126">
        <v>4971</v>
      </c>
      <c r="AG71" s="126">
        <v>3547</v>
      </c>
      <c r="AH71" s="126">
        <f t="shared" si="21"/>
        <v>6161</v>
      </c>
      <c r="AI71" s="126">
        <f t="shared" si="22"/>
        <v>4737</v>
      </c>
      <c r="AJ71" s="49">
        <f t="shared" si="23"/>
        <v>0.19315046258724233</v>
      </c>
      <c r="AK71" s="43">
        <f t="shared" si="24"/>
        <v>0.25121384842727462</v>
      </c>
      <c r="AL71" s="125">
        <v>6882</v>
      </c>
      <c r="AM71" s="126">
        <v>7484</v>
      </c>
      <c r="AN71" s="126">
        <v>3374</v>
      </c>
      <c r="AO71" s="126">
        <f t="shared" si="25"/>
        <v>14366</v>
      </c>
      <c r="AP71" s="126">
        <f t="shared" si="26"/>
        <v>10256</v>
      </c>
      <c r="AQ71" s="49">
        <f t="shared" si="27"/>
        <v>0.47904775163580676</v>
      </c>
      <c r="AR71" s="43">
        <f t="shared" si="28"/>
        <v>0.67102184087363492</v>
      </c>
      <c r="AS71" s="62">
        <v>2011</v>
      </c>
      <c r="AT71" s="146">
        <v>11015</v>
      </c>
      <c r="AU71" s="147">
        <v>7169</v>
      </c>
      <c r="AV71" s="147">
        <v>5439</v>
      </c>
      <c r="AW71" s="147">
        <f t="shared" si="45"/>
        <v>18184</v>
      </c>
      <c r="AX71" s="147">
        <f t="shared" si="46"/>
        <v>16454</v>
      </c>
      <c r="AY71" s="49">
        <f t="shared" si="47"/>
        <v>0.60575230972283323</v>
      </c>
      <c r="AZ71" s="43">
        <f t="shared" si="48"/>
        <v>0.66944208095295976</v>
      </c>
      <c r="BA71" s="62">
        <v>2011</v>
      </c>
      <c r="BB71" s="146">
        <v>13507</v>
      </c>
      <c r="BC71" s="147">
        <v>8403</v>
      </c>
      <c r="BD71" s="147">
        <v>7298</v>
      </c>
      <c r="BE71" s="41">
        <f t="shared" si="54"/>
        <v>21910</v>
      </c>
      <c r="BF71" s="41">
        <f t="shared" si="61"/>
        <v>20805</v>
      </c>
      <c r="BG71" s="49">
        <f t="shared" si="55"/>
        <v>0.6164764947512551</v>
      </c>
      <c r="BH71" s="43">
        <f t="shared" si="60"/>
        <v>0.64921893775534723</v>
      </c>
      <c r="BI71" s="62">
        <v>2011</v>
      </c>
      <c r="BJ71" s="54">
        <v>4602</v>
      </c>
      <c r="BK71" s="41">
        <v>4853</v>
      </c>
      <c r="BL71" s="41">
        <v>3710</v>
      </c>
      <c r="BM71" s="41">
        <f t="shared" si="29"/>
        <v>8312</v>
      </c>
      <c r="BN71" s="41">
        <f t="shared" si="30"/>
        <v>8312</v>
      </c>
      <c r="BO71" s="49">
        <f t="shared" si="31"/>
        <v>0.55365736284889322</v>
      </c>
      <c r="BP71" s="43">
        <f t="shared" si="32"/>
        <v>0.55365736284889322</v>
      </c>
      <c r="BQ71" s="125">
        <v>5778</v>
      </c>
      <c r="BR71" s="126">
        <v>16208</v>
      </c>
      <c r="BS71" s="126">
        <v>11569</v>
      </c>
      <c r="BT71" s="126">
        <f t="shared" si="62"/>
        <v>21986</v>
      </c>
      <c r="BU71" s="126">
        <f t="shared" si="63"/>
        <v>17347</v>
      </c>
      <c r="BV71" s="49">
        <f t="shared" si="64"/>
        <v>0.26280360229236788</v>
      </c>
      <c r="BW71" s="43">
        <f t="shared" si="65"/>
        <v>0.33308353029342247</v>
      </c>
      <c r="BX71" s="125">
        <v>16477</v>
      </c>
      <c r="BY71" s="126">
        <v>24888</v>
      </c>
      <c r="BZ71" s="126">
        <v>18122</v>
      </c>
      <c r="CA71" s="126">
        <f t="shared" si="66"/>
        <v>41365</v>
      </c>
      <c r="CB71" s="126">
        <f t="shared" si="67"/>
        <v>34599</v>
      </c>
      <c r="CC71" s="49">
        <f t="shared" si="68"/>
        <v>0.39833192312341353</v>
      </c>
      <c r="CD71" s="43">
        <f t="shared" si="69"/>
        <v>0.47622763663689704</v>
      </c>
      <c r="CE71" s="62">
        <v>2011</v>
      </c>
      <c r="CF71" s="234">
        <v>43112</v>
      </c>
      <c r="CG71" s="235">
        <v>29017</v>
      </c>
      <c r="CH71" s="235">
        <v>18882</v>
      </c>
      <c r="CI71" s="235">
        <f t="shared" si="70"/>
        <v>72129</v>
      </c>
      <c r="CJ71" s="235">
        <f t="shared" si="71"/>
        <v>61994</v>
      </c>
      <c r="CK71" s="190">
        <f t="shared" si="72"/>
        <v>0.59770688627320501</v>
      </c>
      <c r="CL71" s="194">
        <f t="shared" si="73"/>
        <v>0.69542213762622185</v>
      </c>
      <c r="CM71" s="202">
        <v>28745</v>
      </c>
      <c r="CN71" s="203">
        <v>7748</v>
      </c>
      <c r="CO71" s="203">
        <v>3530</v>
      </c>
      <c r="CP71" s="203">
        <f t="shared" si="74"/>
        <v>36493</v>
      </c>
      <c r="CQ71" s="203">
        <f t="shared" si="75"/>
        <v>32275</v>
      </c>
      <c r="CR71" s="190">
        <f t="shared" si="59"/>
        <v>0.78768530951141313</v>
      </c>
      <c r="CS71" s="194">
        <f t="shared" si="76"/>
        <v>0.89062742060418276</v>
      </c>
      <c r="CT71" s="202">
        <v>7323</v>
      </c>
      <c r="CU71" s="203">
        <v>1353</v>
      </c>
      <c r="CV71" s="203">
        <v>113</v>
      </c>
      <c r="CW71" s="203">
        <f t="shared" si="77"/>
        <v>8676</v>
      </c>
      <c r="CX71" s="203">
        <f t="shared" si="78"/>
        <v>7436</v>
      </c>
      <c r="CY71" s="190">
        <f t="shared" si="79"/>
        <v>0.84405255878284924</v>
      </c>
      <c r="CZ71" s="194">
        <f t="shared" si="80"/>
        <v>0.984803657880581</v>
      </c>
      <c r="DA71" s="62">
        <v>2011</v>
      </c>
      <c r="DB71" s="54">
        <f t="shared" si="81"/>
        <v>88832</v>
      </c>
      <c r="DC71" s="41">
        <f t="shared" si="81"/>
        <v>78486</v>
      </c>
      <c r="DD71" s="41">
        <f t="shared" si="81"/>
        <v>53039</v>
      </c>
      <c r="DE71" s="41">
        <f t="shared" si="43"/>
        <v>167318</v>
      </c>
      <c r="DF71" s="41">
        <f t="shared" si="44"/>
        <v>141871</v>
      </c>
      <c r="DG71" s="49">
        <f t="shared" si="37"/>
        <v>0.53091717567745256</v>
      </c>
      <c r="DH71" s="43">
        <f t="shared" si="38"/>
        <v>0.62614628782485493</v>
      </c>
      <c r="DI71" s="54">
        <f>'Table 1'!G77</f>
        <v>140954</v>
      </c>
      <c r="DJ71" s="41">
        <f t="shared" si="39"/>
        <v>141871</v>
      </c>
      <c r="DK71" s="55">
        <f t="shared" si="40"/>
        <v>6.5056685159697487E-3</v>
      </c>
      <c r="DL71" s="49">
        <f>'Table 1'!M77</f>
        <v>0.63021269350284492</v>
      </c>
      <c r="DM71" s="49">
        <f t="shared" si="41"/>
        <v>0.62614628782485493</v>
      </c>
      <c r="DN71" s="43">
        <f t="shared" si="42"/>
        <v>-4.0664056779899926E-3</v>
      </c>
    </row>
    <row r="72" spans="1:118" x14ac:dyDescent="0.2">
      <c r="A72" s="38">
        <v>2012</v>
      </c>
      <c r="B72" s="125">
        <v>3145</v>
      </c>
      <c r="C72" s="126">
        <v>9576</v>
      </c>
      <c r="D72" s="126">
        <v>7672</v>
      </c>
      <c r="E72" s="126">
        <f t="shared" ref="E72:E81" si="82">B72+C72</f>
        <v>12721</v>
      </c>
      <c r="F72" s="126">
        <f t="shared" ref="F72:F81" si="83">B72+D72</f>
        <v>10817</v>
      </c>
      <c r="G72" s="49">
        <f t="shared" ref="G72:G81" si="84">B72/E72</f>
        <v>0.24722899143149124</v>
      </c>
      <c r="H72" s="43">
        <f t="shared" ref="H72:H81" si="85">B72/F72</f>
        <v>0.29074604788758435</v>
      </c>
      <c r="I72" s="125">
        <v>715</v>
      </c>
      <c r="J72" s="126">
        <v>3247</v>
      </c>
      <c r="K72" s="126">
        <v>2264</v>
      </c>
      <c r="L72" s="126">
        <f t="shared" ref="L72:L81" si="86">I72+J72</f>
        <v>3962</v>
      </c>
      <c r="M72" s="126">
        <f t="shared" ref="M72:M81" si="87">I72+K72</f>
        <v>2979</v>
      </c>
      <c r="N72" s="49">
        <f t="shared" ref="N72:N81" si="88">I72/L72</f>
        <v>0.18046441191317517</v>
      </c>
      <c r="O72" s="43">
        <f t="shared" ref="O72:O81" si="89">I72/M72</f>
        <v>0.24001342732460557</v>
      </c>
      <c r="P72" s="247">
        <v>12487</v>
      </c>
      <c r="Q72" s="126">
        <v>8676</v>
      </c>
      <c r="R72" s="126">
        <v>4845</v>
      </c>
      <c r="S72" s="126">
        <f t="shared" ref="S72:S81" si="90">P72+Q72</f>
        <v>21163</v>
      </c>
      <c r="T72" s="126">
        <f t="shared" ref="T72:T81" si="91">P72+R72</f>
        <v>17332</v>
      </c>
      <c r="U72" s="49">
        <f t="shared" ref="U72:U81" si="92">P72/S72</f>
        <v>0.59003921939233572</v>
      </c>
      <c r="V72" s="43">
        <f t="shared" ref="V72:V81" si="93">P72/T72</f>
        <v>0.72045926609739208</v>
      </c>
      <c r="W72" s="38">
        <v>2012</v>
      </c>
      <c r="X72" s="125">
        <v>6425</v>
      </c>
      <c r="Y72" s="126">
        <v>4111</v>
      </c>
      <c r="Z72" s="126">
        <v>3060</v>
      </c>
      <c r="AA72" s="126">
        <f t="shared" ref="AA72:AA81" si="94">X72+Y72</f>
        <v>10536</v>
      </c>
      <c r="AB72" s="126">
        <f t="shared" ref="AB72:AB81" si="95">X72+Z72</f>
        <v>9485</v>
      </c>
      <c r="AC72" s="49">
        <f t="shared" ref="AC72:AC81" si="96">X72/AA72</f>
        <v>0.60981397114654523</v>
      </c>
      <c r="AD72" s="43">
        <f t="shared" ref="AD72:AD81" si="97">X72/AB72</f>
        <v>0.67738534528202421</v>
      </c>
      <c r="AE72" s="125">
        <v>1213</v>
      </c>
      <c r="AF72" s="126">
        <v>5236</v>
      </c>
      <c r="AG72" s="126">
        <v>3738</v>
      </c>
      <c r="AH72" s="126">
        <f t="shared" ref="AH72:AH81" si="98">AE72+AF72</f>
        <v>6449</v>
      </c>
      <c r="AI72" s="126">
        <f t="shared" ref="AI72:AI81" si="99">AE72+AG72</f>
        <v>4951</v>
      </c>
      <c r="AJ72" s="49">
        <f t="shared" ref="AJ72:AJ81" si="100">AE72/AH72</f>
        <v>0.18809117692665531</v>
      </c>
      <c r="AK72" s="43">
        <f t="shared" ref="AK72:AK81" si="101">AE72/AI72</f>
        <v>0.2450010098969905</v>
      </c>
      <c r="AL72" s="125">
        <v>7412</v>
      </c>
      <c r="AM72" s="126">
        <v>7716</v>
      </c>
      <c r="AN72" s="126">
        <v>3479</v>
      </c>
      <c r="AO72" s="126">
        <f t="shared" ref="AO72:AO81" si="102">AL72+AM72</f>
        <v>15128</v>
      </c>
      <c r="AP72" s="126">
        <f t="shared" ref="AP72:AP81" si="103">AL72+AN72</f>
        <v>10891</v>
      </c>
      <c r="AQ72" s="49">
        <f t="shared" ref="AQ72:AQ81" si="104">AL72/AO72</f>
        <v>0.48995240613432045</v>
      </c>
      <c r="AR72" s="43">
        <f t="shared" ref="AR72:AR81" si="105">AL72/AP72</f>
        <v>0.68056193187035163</v>
      </c>
      <c r="AS72" s="62">
        <v>2012</v>
      </c>
      <c r="AT72" s="146">
        <v>11370</v>
      </c>
      <c r="AU72" s="147">
        <v>7656</v>
      </c>
      <c r="AV72" s="147">
        <v>5946</v>
      </c>
      <c r="AW72" s="147">
        <f t="shared" si="45"/>
        <v>19026</v>
      </c>
      <c r="AX72" s="147">
        <f t="shared" si="46"/>
        <v>17316</v>
      </c>
      <c r="AY72" s="49">
        <f t="shared" si="47"/>
        <v>0.59760327972248506</v>
      </c>
      <c r="AZ72" s="43">
        <f t="shared" si="48"/>
        <v>0.65661815661815659</v>
      </c>
      <c r="BA72" s="62">
        <v>2012</v>
      </c>
      <c r="BB72" s="146">
        <v>13915</v>
      </c>
      <c r="BC72" s="147">
        <v>8983</v>
      </c>
      <c r="BD72" s="147">
        <v>7850</v>
      </c>
      <c r="BE72" s="41">
        <f t="shared" si="54"/>
        <v>22898</v>
      </c>
      <c r="BF72" s="41">
        <f t="shared" si="61"/>
        <v>21765</v>
      </c>
      <c r="BG72" s="49">
        <f t="shared" si="55"/>
        <v>0.60769499519608694</v>
      </c>
      <c r="BH72" s="43">
        <f t="shared" si="60"/>
        <v>0.63932919825407764</v>
      </c>
      <c r="BI72" s="62">
        <v>2012</v>
      </c>
      <c r="BJ72" s="54">
        <v>4960</v>
      </c>
      <c r="BK72" s="41">
        <v>5117</v>
      </c>
      <c r="BL72" s="41">
        <v>3997</v>
      </c>
      <c r="BM72" s="41">
        <f t="shared" ref="BM72:BM81" si="106">BJ72+BL72</f>
        <v>8957</v>
      </c>
      <c r="BN72" s="41">
        <f t="shared" ref="BN72:BN81" si="107">BJ72+BL72</f>
        <v>8957</v>
      </c>
      <c r="BO72" s="49">
        <f t="shared" ref="BO72:BO81" si="108">BJ72/BM72</f>
        <v>0.55375683822708499</v>
      </c>
      <c r="BP72" s="43">
        <f t="shared" ref="BP72:BP81" si="109">BJ72/BN72</f>
        <v>0.55375683822708499</v>
      </c>
      <c r="BQ72" s="125">
        <v>6254</v>
      </c>
      <c r="BR72" s="126">
        <v>17312</v>
      </c>
      <c r="BS72" s="126">
        <v>12719</v>
      </c>
      <c r="BT72" s="126">
        <f t="shared" si="62"/>
        <v>23566</v>
      </c>
      <c r="BU72" s="126">
        <f t="shared" si="63"/>
        <v>18973</v>
      </c>
      <c r="BV72" s="49">
        <f t="shared" si="64"/>
        <v>0.26538233047610965</v>
      </c>
      <c r="BW72" s="43">
        <f t="shared" si="65"/>
        <v>0.32962631107363094</v>
      </c>
      <c r="BX72" s="125">
        <v>17360</v>
      </c>
      <c r="BY72" s="126">
        <v>26171</v>
      </c>
      <c r="BZ72" s="126">
        <v>19355</v>
      </c>
      <c r="CA72" s="126">
        <f t="shared" si="66"/>
        <v>43531</v>
      </c>
      <c r="CB72" s="126">
        <f t="shared" si="67"/>
        <v>36715</v>
      </c>
      <c r="CC72" s="49">
        <f t="shared" si="68"/>
        <v>0.39879626013645447</v>
      </c>
      <c r="CD72" s="43">
        <f t="shared" si="69"/>
        <v>0.47283126787416585</v>
      </c>
      <c r="CE72" s="62">
        <v>2012</v>
      </c>
      <c r="CF72" s="234">
        <v>44579</v>
      </c>
      <c r="CG72" s="235">
        <v>30362</v>
      </c>
      <c r="CH72" s="235">
        <v>20074</v>
      </c>
      <c r="CI72" s="235">
        <f t="shared" si="70"/>
        <v>74941</v>
      </c>
      <c r="CJ72" s="235">
        <f t="shared" si="71"/>
        <v>64653</v>
      </c>
      <c r="CK72" s="190">
        <f t="shared" si="72"/>
        <v>0.5948546189669206</v>
      </c>
      <c r="CL72" s="194">
        <f t="shared" si="73"/>
        <v>0.68951170092648451</v>
      </c>
      <c r="CM72" s="202">
        <v>29634</v>
      </c>
      <c r="CN72" s="203">
        <v>7981</v>
      </c>
      <c r="CO72" s="203">
        <v>3598</v>
      </c>
      <c r="CP72" s="203">
        <f t="shared" si="74"/>
        <v>37615</v>
      </c>
      <c r="CQ72" s="203">
        <f t="shared" si="75"/>
        <v>33232</v>
      </c>
      <c r="CR72" s="190">
        <f t="shared" si="59"/>
        <v>0.78782400638043337</v>
      </c>
      <c r="CS72" s="194">
        <f t="shared" si="76"/>
        <v>0.89173086181993255</v>
      </c>
      <c r="CT72" s="202">
        <v>7456</v>
      </c>
      <c r="CU72" s="203">
        <v>1438</v>
      </c>
      <c r="CV72" s="203">
        <v>193</v>
      </c>
      <c r="CW72" s="203">
        <f t="shared" si="77"/>
        <v>8894</v>
      </c>
      <c r="CX72" s="203">
        <f t="shared" si="78"/>
        <v>7649</v>
      </c>
      <c r="CY72" s="190">
        <f t="shared" si="79"/>
        <v>0.83831796716887785</v>
      </c>
      <c r="CZ72" s="194">
        <f t="shared" si="80"/>
        <v>0.974767943522029</v>
      </c>
      <c r="DA72" s="62">
        <v>2012</v>
      </c>
      <c r="DB72" s="54">
        <f t="shared" si="81"/>
        <v>92306</v>
      </c>
      <c r="DC72" s="41">
        <f t="shared" si="81"/>
        <v>81697</v>
      </c>
      <c r="DD72" s="41">
        <f t="shared" si="81"/>
        <v>55861</v>
      </c>
      <c r="DE72" s="41">
        <f t="shared" si="43"/>
        <v>174003</v>
      </c>
      <c r="DF72" s="41">
        <f t="shared" si="44"/>
        <v>148167</v>
      </c>
      <c r="DG72" s="49">
        <f t="shared" ref="DG72:DG81" si="110">DB72/DE72</f>
        <v>0.53048510657862225</v>
      </c>
      <c r="DH72" s="43">
        <f t="shared" ref="DH72:DH81" si="111">DB72/DF72</f>
        <v>0.62298622500286838</v>
      </c>
      <c r="DI72" s="54">
        <f>'Table 1'!G78</f>
        <v>147380</v>
      </c>
      <c r="DJ72" s="41">
        <f t="shared" ref="DJ72:DJ81" si="112">DF72</f>
        <v>148167</v>
      </c>
      <c r="DK72" s="55">
        <f t="shared" ref="DK72:DK81" si="113">(DJ72-DI72)/DI72</f>
        <v>5.3399375763332878E-3</v>
      </c>
      <c r="DL72" s="49">
        <f>'Table 1'!M78</f>
        <v>0.62630614737413492</v>
      </c>
      <c r="DM72" s="49">
        <f t="shared" ref="DM72:DM81" si="114">DH72</f>
        <v>0.62298622500286838</v>
      </c>
      <c r="DN72" s="43">
        <f t="shared" ref="DN72:DN81" si="115">DM72-DL72</f>
        <v>-3.3199223712665482E-3</v>
      </c>
    </row>
    <row r="73" spans="1:118" x14ac:dyDescent="0.2">
      <c r="A73" s="38">
        <v>2013</v>
      </c>
      <c r="B73" s="125">
        <v>3425</v>
      </c>
      <c r="C73" s="126">
        <v>7887</v>
      </c>
      <c r="D73" s="126">
        <v>5967</v>
      </c>
      <c r="E73" s="126">
        <f t="shared" si="82"/>
        <v>11312</v>
      </c>
      <c r="F73" s="126">
        <f t="shared" si="83"/>
        <v>9392</v>
      </c>
      <c r="G73" s="49">
        <f t="shared" si="84"/>
        <v>0.30277581329561526</v>
      </c>
      <c r="H73" s="43">
        <f t="shared" si="85"/>
        <v>0.36467206132879049</v>
      </c>
      <c r="I73" s="125">
        <v>755</v>
      </c>
      <c r="J73" s="126">
        <v>2917</v>
      </c>
      <c r="K73" s="126">
        <v>1872</v>
      </c>
      <c r="L73" s="126">
        <f t="shared" si="86"/>
        <v>3672</v>
      </c>
      <c r="M73" s="126">
        <f t="shared" si="87"/>
        <v>2627</v>
      </c>
      <c r="N73" s="49">
        <f t="shared" si="88"/>
        <v>0.20561002178649238</v>
      </c>
      <c r="O73" s="43">
        <f t="shared" si="89"/>
        <v>0.28740007613247048</v>
      </c>
      <c r="P73" s="247">
        <v>12682</v>
      </c>
      <c r="Q73" s="126">
        <v>8201</v>
      </c>
      <c r="R73" s="126">
        <v>4353</v>
      </c>
      <c r="S73" s="126">
        <f t="shared" si="90"/>
        <v>20883</v>
      </c>
      <c r="T73" s="126">
        <f t="shared" si="91"/>
        <v>17035</v>
      </c>
      <c r="U73" s="49">
        <f t="shared" si="92"/>
        <v>0.60728822487190537</v>
      </c>
      <c r="V73" s="43">
        <f t="shared" si="93"/>
        <v>0.74446727326093343</v>
      </c>
      <c r="W73" s="38">
        <v>2013</v>
      </c>
      <c r="X73" s="125">
        <v>6815</v>
      </c>
      <c r="Y73" s="126">
        <v>4450</v>
      </c>
      <c r="Z73" s="126">
        <v>3394</v>
      </c>
      <c r="AA73" s="126">
        <f t="shared" si="94"/>
        <v>11265</v>
      </c>
      <c r="AB73" s="126">
        <f t="shared" si="95"/>
        <v>10209</v>
      </c>
      <c r="AC73" s="49">
        <f t="shared" si="96"/>
        <v>0.60497114957833997</v>
      </c>
      <c r="AD73" s="43">
        <f t="shared" si="97"/>
        <v>0.66754824174747773</v>
      </c>
      <c r="AE73" s="125">
        <v>1349</v>
      </c>
      <c r="AF73" s="126">
        <v>5618</v>
      </c>
      <c r="AG73" s="126">
        <v>4034</v>
      </c>
      <c r="AH73" s="126">
        <f t="shared" si="98"/>
        <v>6967</v>
      </c>
      <c r="AI73" s="126">
        <f t="shared" si="99"/>
        <v>5383</v>
      </c>
      <c r="AJ73" s="49">
        <f t="shared" si="100"/>
        <v>0.19362709918185733</v>
      </c>
      <c r="AK73" s="43">
        <f t="shared" si="101"/>
        <v>0.25060375255433776</v>
      </c>
      <c r="AL73" s="125">
        <v>7654</v>
      </c>
      <c r="AM73" s="126">
        <v>7999</v>
      </c>
      <c r="AN73" s="126">
        <v>3557</v>
      </c>
      <c r="AO73" s="126">
        <f t="shared" si="102"/>
        <v>15653</v>
      </c>
      <c r="AP73" s="126">
        <f t="shared" si="103"/>
        <v>11211</v>
      </c>
      <c r="AQ73" s="49">
        <f t="shared" si="104"/>
        <v>0.48897974829106244</v>
      </c>
      <c r="AR73" s="43">
        <f t="shared" si="105"/>
        <v>0.68272232628668272</v>
      </c>
      <c r="AS73" s="62">
        <v>2013</v>
      </c>
      <c r="AT73" s="146">
        <v>11520</v>
      </c>
      <c r="AU73" s="147">
        <v>8182</v>
      </c>
      <c r="AV73" s="147">
        <v>6440</v>
      </c>
      <c r="AW73" s="147">
        <f t="shared" si="45"/>
        <v>19702</v>
      </c>
      <c r="AX73" s="147">
        <f t="shared" si="46"/>
        <v>17960</v>
      </c>
      <c r="AY73" s="49">
        <f t="shared" si="47"/>
        <v>0.5847122119581768</v>
      </c>
      <c r="AZ73" s="43">
        <f t="shared" si="48"/>
        <v>0.64142538975501118</v>
      </c>
      <c r="BA73" s="62">
        <v>2013</v>
      </c>
      <c r="BB73" s="146">
        <v>14147</v>
      </c>
      <c r="BC73" s="147">
        <v>9622</v>
      </c>
      <c r="BD73" s="147">
        <v>8452</v>
      </c>
      <c r="BE73" s="41">
        <f t="shared" si="54"/>
        <v>23769</v>
      </c>
      <c r="BF73" s="41">
        <f t="shared" si="61"/>
        <v>22599</v>
      </c>
      <c r="BG73" s="49">
        <f t="shared" si="55"/>
        <v>0.59518700828810633</v>
      </c>
      <c r="BH73" s="43">
        <f t="shared" si="60"/>
        <v>0.62600115049338467</v>
      </c>
      <c r="BI73" s="62">
        <v>2013</v>
      </c>
      <c r="BJ73" s="54">
        <v>5052</v>
      </c>
      <c r="BK73" s="41">
        <v>5133</v>
      </c>
      <c r="BL73" s="41">
        <v>4013</v>
      </c>
      <c r="BM73" s="41">
        <f t="shared" si="106"/>
        <v>9065</v>
      </c>
      <c r="BN73" s="41">
        <f t="shared" si="107"/>
        <v>9065</v>
      </c>
      <c r="BO73" s="49">
        <f t="shared" si="108"/>
        <v>0.55730832873690017</v>
      </c>
      <c r="BP73" s="43">
        <f t="shared" si="109"/>
        <v>0.55730832873690017</v>
      </c>
      <c r="BQ73" s="125">
        <v>6373</v>
      </c>
      <c r="BR73" s="126">
        <v>17579</v>
      </c>
      <c r="BS73" s="126">
        <v>13032</v>
      </c>
      <c r="BT73" s="126">
        <f t="shared" si="62"/>
        <v>23952</v>
      </c>
      <c r="BU73" s="126">
        <f t="shared" si="63"/>
        <v>19405</v>
      </c>
      <c r="BV73" s="49">
        <f t="shared" si="64"/>
        <v>0.26607381429525717</v>
      </c>
      <c r="BW73" s="43">
        <f t="shared" si="65"/>
        <v>0.32842051017778923</v>
      </c>
      <c r="BX73" s="125">
        <v>17849</v>
      </c>
      <c r="BY73" s="126">
        <v>26732</v>
      </c>
      <c r="BZ73" s="126">
        <v>19870</v>
      </c>
      <c r="CA73" s="126">
        <f t="shared" si="66"/>
        <v>44581</v>
      </c>
      <c r="CB73" s="126">
        <f t="shared" si="67"/>
        <v>37719</v>
      </c>
      <c r="CC73" s="49">
        <f t="shared" si="68"/>
        <v>0.40037235593638548</v>
      </c>
      <c r="CD73" s="43">
        <f t="shared" si="69"/>
        <v>0.47320978817041809</v>
      </c>
      <c r="CE73" s="62">
        <v>2013</v>
      </c>
      <c r="CF73" s="234">
        <v>45799</v>
      </c>
      <c r="CG73" s="235">
        <v>31234</v>
      </c>
      <c r="CH73" s="235">
        <v>20811</v>
      </c>
      <c r="CI73" s="235">
        <f t="shared" si="70"/>
        <v>77033</v>
      </c>
      <c r="CJ73" s="235">
        <f t="shared" si="71"/>
        <v>66610</v>
      </c>
      <c r="CK73" s="190">
        <f t="shared" si="72"/>
        <v>0.5945374060467592</v>
      </c>
      <c r="CL73" s="194">
        <f t="shared" si="73"/>
        <v>0.68756943401891613</v>
      </c>
      <c r="CM73" s="202">
        <v>30375</v>
      </c>
      <c r="CN73" s="203">
        <v>8195</v>
      </c>
      <c r="CO73" s="203">
        <v>3671</v>
      </c>
      <c r="CP73" s="203">
        <f t="shared" si="74"/>
        <v>38570</v>
      </c>
      <c r="CQ73" s="203">
        <f t="shared" si="75"/>
        <v>34046</v>
      </c>
      <c r="CR73" s="190">
        <f t="shared" si="59"/>
        <v>0.78752916774695358</v>
      </c>
      <c r="CS73" s="194">
        <f t="shared" si="76"/>
        <v>0.89217529225165948</v>
      </c>
      <c r="CT73" s="202">
        <v>7578</v>
      </c>
      <c r="CU73" s="203">
        <v>1455</v>
      </c>
      <c r="CV73" s="203">
        <v>188</v>
      </c>
      <c r="CW73" s="203">
        <f t="shared" si="77"/>
        <v>9033</v>
      </c>
      <c r="CX73" s="203">
        <f t="shared" si="78"/>
        <v>7766</v>
      </c>
      <c r="CY73" s="190">
        <f t="shared" si="79"/>
        <v>0.8389239455330455</v>
      </c>
      <c r="CZ73" s="194">
        <f t="shared" si="80"/>
        <v>0.97579191346896732</v>
      </c>
      <c r="DA73" s="62">
        <v>2013</v>
      </c>
      <c r="DB73" s="54">
        <f t="shared" si="81"/>
        <v>95051</v>
      </c>
      <c r="DC73" s="41">
        <f t="shared" si="81"/>
        <v>81621</v>
      </c>
      <c r="DD73" s="41">
        <f t="shared" si="81"/>
        <v>55170</v>
      </c>
      <c r="DE73" s="41">
        <f t="shared" ref="DE73:DE81" si="116">DB73+DC73</f>
        <v>176672</v>
      </c>
      <c r="DF73" s="41">
        <f t="shared" ref="DF73:DF81" si="117">DB73+DD73</f>
        <v>150221</v>
      </c>
      <c r="DG73" s="49">
        <f t="shared" si="110"/>
        <v>0.53800828654229305</v>
      </c>
      <c r="DH73" s="43">
        <f t="shared" si="111"/>
        <v>0.63274109478701379</v>
      </c>
      <c r="DI73" s="54">
        <f>'Table 1'!G79</f>
        <v>149493</v>
      </c>
      <c r="DJ73" s="41">
        <f t="shared" si="112"/>
        <v>150221</v>
      </c>
      <c r="DK73" s="55">
        <f t="shared" si="113"/>
        <v>4.8697932344658277E-3</v>
      </c>
      <c r="DL73" s="49">
        <f>'Table 1'!M79</f>
        <v>0.63583579164241799</v>
      </c>
      <c r="DM73" s="49">
        <f t="shared" si="114"/>
        <v>0.63274109478701379</v>
      </c>
      <c r="DN73" s="43">
        <f t="shared" si="115"/>
        <v>-3.0946968554041998E-3</v>
      </c>
    </row>
    <row r="74" spans="1:118" x14ac:dyDescent="0.2">
      <c r="A74" s="38">
        <v>2014</v>
      </c>
      <c r="B74" s="125">
        <v>3409</v>
      </c>
      <c r="C74" s="126">
        <v>12240</v>
      </c>
      <c r="D74" s="126">
        <v>10282</v>
      </c>
      <c r="E74" s="126">
        <f t="shared" si="82"/>
        <v>15649</v>
      </c>
      <c r="F74" s="126">
        <f t="shared" si="83"/>
        <v>13691</v>
      </c>
      <c r="G74" s="49">
        <f t="shared" si="84"/>
        <v>0.21784139561633331</v>
      </c>
      <c r="H74" s="43">
        <f t="shared" si="85"/>
        <v>0.248995690599664</v>
      </c>
      <c r="I74" s="125">
        <v>697</v>
      </c>
      <c r="J74" s="126">
        <v>2810</v>
      </c>
      <c r="K74" s="126">
        <v>1703</v>
      </c>
      <c r="L74" s="126">
        <f t="shared" si="86"/>
        <v>3507</v>
      </c>
      <c r="M74" s="126">
        <f t="shared" si="87"/>
        <v>2400</v>
      </c>
      <c r="N74" s="49">
        <f t="shared" si="88"/>
        <v>0.19874536641003707</v>
      </c>
      <c r="O74" s="43">
        <f t="shared" si="89"/>
        <v>0.29041666666666666</v>
      </c>
      <c r="P74" s="247">
        <v>13043</v>
      </c>
      <c r="Q74" s="126">
        <v>8575</v>
      </c>
      <c r="R74" s="126">
        <v>4726</v>
      </c>
      <c r="S74" s="126">
        <f t="shared" si="90"/>
        <v>21618</v>
      </c>
      <c r="T74" s="126">
        <f t="shared" si="91"/>
        <v>17769</v>
      </c>
      <c r="U74" s="49">
        <f t="shared" si="92"/>
        <v>0.60333980941807752</v>
      </c>
      <c r="V74" s="43">
        <f t="shared" si="93"/>
        <v>0.73403117789408523</v>
      </c>
      <c r="W74" s="38">
        <v>2014</v>
      </c>
      <c r="X74" s="125">
        <v>7153</v>
      </c>
      <c r="Y74" s="126">
        <v>4929</v>
      </c>
      <c r="Z74" s="126">
        <v>3832</v>
      </c>
      <c r="AA74" s="126">
        <f t="shared" si="94"/>
        <v>12082</v>
      </c>
      <c r="AB74" s="126">
        <f t="shared" si="95"/>
        <v>10985</v>
      </c>
      <c r="AC74" s="49">
        <f t="shared" si="96"/>
        <v>0.5920377420956795</v>
      </c>
      <c r="AD74" s="43">
        <f t="shared" si="97"/>
        <v>0.65116067364588071</v>
      </c>
      <c r="AE74" s="125">
        <v>1458</v>
      </c>
      <c r="AF74" s="126">
        <v>5796</v>
      </c>
      <c r="AG74" s="126">
        <v>4141</v>
      </c>
      <c r="AH74" s="126">
        <f t="shared" si="98"/>
        <v>7254</v>
      </c>
      <c r="AI74" s="126">
        <f t="shared" si="99"/>
        <v>5599</v>
      </c>
      <c r="AJ74" s="49">
        <f t="shared" si="100"/>
        <v>0.20099255583126552</v>
      </c>
      <c r="AK74" s="43">
        <f t="shared" si="101"/>
        <v>0.26040364350776923</v>
      </c>
      <c r="AL74" s="125">
        <v>7955</v>
      </c>
      <c r="AM74" s="126">
        <v>8405</v>
      </c>
      <c r="AN74" s="126">
        <v>3922</v>
      </c>
      <c r="AO74" s="126">
        <f t="shared" si="102"/>
        <v>16360</v>
      </c>
      <c r="AP74" s="126">
        <f t="shared" si="103"/>
        <v>11877</v>
      </c>
      <c r="AQ74" s="49">
        <f t="shared" si="104"/>
        <v>0.48624694376528116</v>
      </c>
      <c r="AR74" s="43">
        <f t="shared" si="105"/>
        <v>0.66978193146417442</v>
      </c>
      <c r="AS74" s="62">
        <v>2014</v>
      </c>
      <c r="AT74" s="146">
        <v>12062</v>
      </c>
      <c r="AU74" s="147">
        <v>9131</v>
      </c>
      <c r="AV74" s="147">
        <v>7346</v>
      </c>
      <c r="AW74" s="147">
        <f t="shared" si="45"/>
        <v>21193</v>
      </c>
      <c r="AX74" s="147">
        <f t="shared" si="46"/>
        <v>19408</v>
      </c>
      <c r="AY74" s="49">
        <f t="shared" si="47"/>
        <v>0.5691501911008352</v>
      </c>
      <c r="AZ74" s="43">
        <f t="shared" si="48"/>
        <v>0.6214962901896125</v>
      </c>
      <c r="BA74" s="62">
        <v>2014</v>
      </c>
      <c r="BB74" s="146">
        <v>14780</v>
      </c>
      <c r="BC74" s="147">
        <v>10719</v>
      </c>
      <c r="BD74" s="147">
        <v>9508</v>
      </c>
      <c r="BE74" s="41">
        <f t="shared" si="54"/>
        <v>25499</v>
      </c>
      <c r="BF74" s="41">
        <f t="shared" si="61"/>
        <v>24288</v>
      </c>
      <c r="BG74" s="49">
        <f t="shared" si="55"/>
        <v>0.5796305737479901</v>
      </c>
      <c r="BH74" s="43">
        <f t="shared" si="60"/>
        <v>0.6085309617918313</v>
      </c>
      <c r="BI74" s="62">
        <v>2014</v>
      </c>
      <c r="BJ74" s="54">
        <v>5143</v>
      </c>
      <c r="BK74" s="41">
        <v>6307</v>
      </c>
      <c r="BL74" s="41">
        <v>5141</v>
      </c>
      <c r="BM74" s="41">
        <f t="shared" si="106"/>
        <v>10284</v>
      </c>
      <c r="BN74" s="41">
        <f t="shared" si="107"/>
        <v>10284</v>
      </c>
      <c r="BO74" s="49">
        <f t="shared" si="108"/>
        <v>0.50009723842862697</v>
      </c>
      <c r="BP74" s="43">
        <f t="shared" si="109"/>
        <v>0.50009723842862697</v>
      </c>
      <c r="BQ74" s="125">
        <v>6484</v>
      </c>
      <c r="BR74" s="126">
        <v>19648</v>
      </c>
      <c r="BS74" s="126">
        <v>14855</v>
      </c>
      <c r="BT74" s="126">
        <f t="shared" si="62"/>
        <v>26132</v>
      </c>
      <c r="BU74" s="126">
        <f t="shared" si="63"/>
        <v>21339</v>
      </c>
      <c r="BV74" s="49">
        <f t="shared" si="64"/>
        <v>0.24812490433185366</v>
      </c>
      <c r="BW74" s="43">
        <f t="shared" si="65"/>
        <v>0.30385678804067667</v>
      </c>
      <c r="BX74" s="125">
        <v>18791</v>
      </c>
      <c r="BY74" s="126">
        <v>29255</v>
      </c>
      <c r="BZ74" s="126">
        <v>22078</v>
      </c>
      <c r="CA74" s="126">
        <f t="shared" si="66"/>
        <v>48046</v>
      </c>
      <c r="CB74" s="126">
        <f t="shared" si="67"/>
        <v>40869</v>
      </c>
      <c r="CC74" s="49">
        <f t="shared" si="68"/>
        <v>0.3911043583232735</v>
      </c>
      <c r="CD74" s="43">
        <f t="shared" si="69"/>
        <v>0.45978614597861461</v>
      </c>
      <c r="CE74" s="62">
        <v>2014</v>
      </c>
      <c r="CF74" s="234">
        <v>47833</v>
      </c>
      <c r="CG74" s="235">
        <v>32773</v>
      </c>
      <c r="CH74" s="235">
        <v>21979</v>
      </c>
      <c r="CI74" s="235">
        <f t="shared" si="70"/>
        <v>80606</v>
      </c>
      <c r="CJ74" s="235">
        <f t="shared" si="71"/>
        <v>69812</v>
      </c>
      <c r="CK74" s="190">
        <f t="shared" si="72"/>
        <v>0.59341736347170182</v>
      </c>
      <c r="CL74" s="194">
        <f t="shared" si="73"/>
        <v>0.68516873889875662</v>
      </c>
      <c r="CM74" s="202">
        <v>31467</v>
      </c>
      <c r="CN74" s="203">
        <v>8237</v>
      </c>
      <c r="CO74" s="203">
        <v>3586</v>
      </c>
      <c r="CP74" s="203">
        <f t="shared" si="74"/>
        <v>39704</v>
      </c>
      <c r="CQ74" s="203">
        <f t="shared" si="75"/>
        <v>35053</v>
      </c>
      <c r="CR74" s="190">
        <f t="shared" si="59"/>
        <v>0.79253979447914569</v>
      </c>
      <c r="CS74" s="194">
        <f t="shared" si="76"/>
        <v>0.89769777194533995</v>
      </c>
      <c r="CT74" s="202">
        <v>7779</v>
      </c>
      <c r="CU74" s="203">
        <v>1492</v>
      </c>
      <c r="CV74" s="203">
        <v>201</v>
      </c>
      <c r="CW74" s="203">
        <f t="shared" si="77"/>
        <v>9271</v>
      </c>
      <c r="CX74" s="203">
        <f t="shared" si="78"/>
        <v>7980</v>
      </c>
      <c r="CY74" s="190">
        <f t="shared" si="79"/>
        <v>0.83906806169776726</v>
      </c>
      <c r="CZ74" s="194">
        <f t="shared" si="80"/>
        <v>0.97481203007518802</v>
      </c>
      <c r="DA74" s="62">
        <v>2014</v>
      </c>
      <c r="DB74" s="54">
        <f t="shared" si="81"/>
        <v>98753</v>
      </c>
      <c r="DC74" s="41">
        <f t="shared" si="81"/>
        <v>90966</v>
      </c>
      <c r="DD74" s="41">
        <f t="shared" si="81"/>
        <v>63778</v>
      </c>
      <c r="DE74" s="41">
        <f t="shared" si="116"/>
        <v>189719</v>
      </c>
      <c r="DF74" s="41">
        <f t="shared" si="117"/>
        <v>162531</v>
      </c>
      <c r="DG74" s="49">
        <f t="shared" si="110"/>
        <v>0.5205224568967789</v>
      </c>
      <c r="DH74" s="43">
        <f t="shared" si="111"/>
        <v>0.60759485882693143</v>
      </c>
      <c r="DI74" s="54">
        <f>'Table 1'!G80</f>
        <v>161827</v>
      </c>
      <c r="DJ74" s="41">
        <f t="shared" si="112"/>
        <v>162531</v>
      </c>
      <c r="DK74" s="55">
        <f t="shared" si="113"/>
        <v>4.3503247294950781E-3</v>
      </c>
      <c r="DL74" s="49">
        <f>'Table 1'!M80</f>
        <v>0.61024427320533658</v>
      </c>
      <c r="DM74" s="49">
        <f t="shared" si="114"/>
        <v>0.60759485882693143</v>
      </c>
      <c r="DN74" s="43">
        <f t="shared" si="115"/>
        <v>-2.6494143784051571E-3</v>
      </c>
    </row>
    <row r="75" spans="1:118" x14ac:dyDescent="0.2">
      <c r="A75" s="38">
        <v>2015</v>
      </c>
      <c r="B75" s="125">
        <v>3625</v>
      </c>
      <c r="C75" s="126">
        <v>7197</v>
      </c>
      <c r="D75" s="126">
        <v>5171</v>
      </c>
      <c r="E75" s="126">
        <f t="shared" si="82"/>
        <v>10822</v>
      </c>
      <c r="F75" s="126">
        <f t="shared" si="83"/>
        <v>8796</v>
      </c>
      <c r="G75" s="49">
        <f t="shared" si="84"/>
        <v>0.33496581038625023</v>
      </c>
      <c r="H75" s="43">
        <f t="shared" si="85"/>
        <v>0.41211914506593905</v>
      </c>
      <c r="I75" s="125">
        <v>723</v>
      </c>
      <c r="J75" s="126">
        <v>2787</v>
      </c>
      <c r="K75" s="126">
        <v>1603</v>
      </c>
      <c r="L75" s="126">
        <f t="shared" si="86"/>
        <v>3510</v>
      </c>
      <c r="M75" s="126">
        <f t="shared" si="87"/>
        <v>2326</v>
      </c>
      <c r="N75" s="49">
        <f t="shared" si="88"/>
        <v>0.20598290598290597</v>
      </c>
      <c r="O75" s="43">
        <f t="shared" si="89"/>
        <v>0.3108340498710232</v>
      </c>
      <c r="P75" s="247">
        <v>13592</v>
      </c>
      <c r="Q75" s="126">
        <v>10838</v>
      </c>
      <c r="R75" s="126">
        <v>6978</v>
      </c>
      <c r="S75" s="126">
        <f t="shared" si="90"/>
        <v>24430</v>
      </c>
      <c r="T75" s="126">
        <f t="shared" si="91"/>
        <v>20570</v>
      </c>
      <c r="U75" s="49">
        <f t="shared" si="92"/>
        <v>0.55636512484650025</v>
      </c>
      <c r="V75" s="43">
        <f t="shared" si="93"/>
        <v>0.6607681088964511</v>
      </c>
      <c r="W75" s="38">
        <v>2015</v>
      </c>
      <c r="X75" s="125">
        <v>7705</v>
      </c>
      <c r="Y75" s="126">
        <v>5807</v>
      </c>
      <c r="Z75" s="126">
        <v>4656</v>
      </c>
      <c r="AA75" s="126">
        <f t="shared" si="94"/>
        <v>13512</v>
      </c>
      <c r="AB75" s="126">
        <f t="shared" si="95"/>
        <v>12361</v>
      </c>
      <c r="AC75" s="49">
        <f t="shared" si="96"/>
        <v>0.57023386619301364</v>
      </c>
      <c r="AD75" s="43">
        <f t="shared" si="97"/>
        <v>0.62333144567591614</v>
      </c>
      <c r="AE75" s="125">
        <v>1490</v>
      </c>
      <c r="AF75" s="126">
        <v>5898</v>
      </c>
      <c r="AG75" s="126">
        <v>4164</v>
      </c>
      <c r="AH75" s="126">
        <f t="shared" si="98"/>
        <v>7388</v>
      </c>
      <c r="AI75" s="126">
        <f t="shared" si="99"/>
        <v>5654</v>
      </c>
      <c r="AJ75" s="49">
        <f t="shared" si="100"/>
        <v>0.20167839740119112</v>
      </c>
      <c r="AK75" s="43">
        <f t="shared" si="101"/>
        <v>0.26353024407499115</v>
      </c>
      <c r="AL75" s="125">
        <v>8300</v>
      </c>
      <c r="AM75" s="126">
        <v>9294</v>
      </c>
      <c r="AN75" s="126">
        <v>4619</v>
      </c>
      <c r="AO75" s="126">
        <f t="shared" si="102"/>
        <v>17594</v>
      </c>
      <c r="AP75" s="126">
        <f t="shared" si="103"/>
        <v>12919</v>
      </c>
      <c r="AQ75" s="49">
        <f t="shared" si="104"/>
        <v>0.47175173354552691</v>
      </c>
      <c r="AR75" s="43">
        <f t="shared" si="105"/>
        <v>0.64246458704234077</v>
      </c>
      <c r="AS75" s="62">
        <v>2015</v>
      </c>
      <c r="AT75" s="146">
        <v>12771</v>
      </c>
      <c r="AU75" s="147">
        <v>9817</v>
      </c>
      <c r="AV75" s="147">
        <v>7973</v>
      </c>
      <c r="AW75" s="147">
        <f t="shared" si="45"/>
        <v>22588</v>
      </c>
      <c r="AX75" s="147">
        <f t="shared" si="46"/>
        <v>20744</v>
      </c>
      <c r="AY75" s="49">
        <f t="shared" si="47"/>
        <v>0.5653887019656455</v>
      </c>
      <c r="AZ75" s="43">
        <f t="shared" si="48"/>
        <v>0.61564789818742771</v>
      </c>
      <c r="BA75" s="62">
        <v>2015</v>
      </c>
      <c r="BB75" s="146">
        <v>15765</v>
      </c>
      <c r="BC75" s="147">
        <v>11538</v>
      </c>
      <c r="BD75" s="147">
        <v>10317</v>
      </c>
      <c r="BE75" s="41">
        <f t="shared" si="54"/>
        <v>27303</v>
      </c>
      <c r="BF75" s="41">
        <f t="shared" si="61"/>
        <v>26082</v>
      </c>
      <c r="BG75" s="49">
        <f t="shared" si="55"/>
        <v>0.57740907592572244</v>
      </c>
      <c r="BH75" s="43">
        <f t="shared" si="60"/>
        <v>0.60443984357027836</v>
      </c>
      <c r="BI75" s="62">
        <v>2015</v>
      </c>
      <c r="BJ75" s="54">
        <v>5684</v>
      </c>
      <c r="BK75" s="41">
        <v>6980</v>
      </c>
      <c r="BL75" s="41">
        <v>5742</v>
      </c>
      <c r="BM75" s="41">
        <f t="shared" si="106"/>
        <v>11426</v>
      </c>
      <c r="BN75" s="41">
        <f t="shared" si="107"/>
        <v>11426</v>
      </c>
      <c r="BO75" s="49">
        <f t="shared" si="108"/>
        <v>0.49746192893401014</v>
      </c>
      <c r="BP75" s="43">
        <f t="shared" si="109"/>
        <v>0.49746192893401014</v>
      </c>
      <c r="BQ75" s="125">
        <v>7258</v>
      </c>
      <c r="BR75" s="126">
        <v>20387</v>
      </c>
      <c r="BS75" s="126">
        <v>15351</v>
      </c>
      <c r="BT75" s="126">
        <f t="shared" si="62"/>
        <v>27645</v>
      </c>
      <c r="BU75" s="126">
        <f t="shared" si="63"/>
        <v>22609</v>
      </c>
      <c r="BV75" s="49">
        <f t="shared" si="64"/>
        <v>0.26254295532646049</v>
      </c>
      <c r="BW75" s="43">
        <f t="shared" si="65"/>
        <v>0.32102260161882434</v>
      </c>
      <c r="BX75" s="125">
        <v>20165</v>
      </c>
      <c r="BY75" s="126">
        <v>30437</v>
      </c>
      <c r="BZ75" s="126">
        <v>22887</v>
      </c>
      <c r="CA75" s="126">
        <f t="shared" si="66"/>
        <v>50602</v>
      </c>
      <c r="CB75" s="126">
        <f t="shared" si="67"/>
        <v>43052</v>
      </c>
      <c r="CC75" s="49">
        <f t="shared" si="68"/>
        <v>0.39850203549266827</v>
      </c>
      <c r="CD75" s="43">
        <f t="shared" si="69"/>
        <v>0.46838706680293596</v>
      </c>
      <c r="CE75" s="62">
        <v>2015</v>
      </c>
      <c r="CF75" s="234">
        <v>50487</v>
      </c>
      <c r="CG75" s="235">
        <v>34174</v>
      </c>
      <c r="CH75" s="235">
        <v>22877</v>
      </c>
      <c r="CI75" s="235">
        <f t="shared" si="70"/>
        <v>84661</v>
      </c>
      <c r="CJ75" s="235">
        <f t="shared" si="71"/>
        <v>73364</v>
      </c>
      <c r="CK75" s="190">
        <f t="shared" si="72"/>
        <v>0.59634306233094336</v>
      </c>
      <c r="CL75" s="194">
        <f t="shared" si="73"/>
        <v>0.68817131017937949</v>
      </c>
      <c r="CM75" s="202">
        <v>33012</v>
      </c>
      <c r="CN75" s="203">
        <v>8996</v>
      </c>
      <c r="CO75" s="203">
        <v>4123</v>
      </c>
      <c r="CP75" s="203">
        <f t="shared" si="74"/>
        <v>42008</v>
      </c>
      <c r="CQ75" s="203">
        <f t="shared" si="75"/>
        <v>37135</v>
      </c>
      <c r="CR75" s="190">
        <f t="shared" si="59"/>
        <v>0.78585031422586171</v>
      </c>
      <c r="CS75" s="194">
        <f t="shared" si="76"/>
        <v>0.88897266729500468</v>
      </c>
      <c r="CT75" s="202">
        <v>8077</v>
      </c>
      <c r="CU75" s="203">
        <v>1583</v>
      </c>
      <c r="CV75" s="203">
        <v>216</v>
      </c>
      <c r="CW75" s="203">
        <f t="shared" si="77"/>
        <v>9660</v>
      </c>
      <c r="CX75" s="203">
        <f t="shared" si="78"/>
        <v>8293</v>
      </c>
      <c r="CY75" s="190">
        <f t="shared" si="79"/>
        <v>0.83612836438923399</v>
      </c>
      <c r="CZ75" s="194">
        <f t="shared" si="80"/>
        <v>0.97395393705534783</v>
      </c>
      <c r="DA75" s="62">
        <v>2015</v>
      </c>
      <c r="DB75" s="54">
        <f t="shared" si="81"/>
        <v>104377</v>
      </c>
      <c r="DC75" s="41">
        <f t="shared" si="81"/>
        <v>92792</v>
      </c>
      <c r="DD75" s="41">
        <f t="shared" si="81"/>
        <v>64518</v>
      </c>
      <c r="DE75" s="41">
        <f t="shared" si="116"/>
        <v>197169</v>
      </c>
      <c r="DF75" s="41">
        <f t="shared" si="117"/>
        <v>168895</v>
      </c>
      <c r="DG75" s="49">
        <f t="shared" si="110"/>
        <v>0.5293783505520645</v>
      </c>
      <c r="DH75" s="43">
        <f t="shared" si="111"/>
        <v>0.61799934870777706</v>
      </c>
      <c r="DI75" s="54">
        <f>'Table 1'!G81</f>
        <v>168159</v>
      </c>
      <c r="DJ75" s="41">
        <f t="shared" si="112"/>
        <v>168895</v>
      </c>
      <c r="DK75" s="55">
        <f t="shared" si="113"/>
        <v>4.3768100428760873E-3</v>
      </c>
      <c r="DL75" s="49">
        <f>'Table 1'!M81</f>
        <v>0.62069826771091641</v>
      </c>
      <c r="DM75" s="49">
        <f t="shared" si="114"/>
        <v>0.61799934870777706</v>
      </c>
      <c r="DN75" s="43">
        <f t="shared" si="115"/>
        <v>-2.698919003139344E-3</v>
      </c>
    </row>
    <row r="76" spans="1:118" x14ac:dyDescent="0.2">
      <c r="A76" s="38">
        <v>2016</v>
      </c>
      <c r="B76" s="125">
        <v>3822</v>
      </c>
      <c r="C76" s="126">
        <v>6779</v>
      </c>
      <c r="D76" s="126">
        <v>4608</v>
      </c>
      <c r="E76" s="126">
        <f t="shared" si="82"/>
        <v>10601</v>
      </c>
      <c r="F76" s="126">
        <f t="shared" si="83"/>
        <v>8430</v>
      </c>
      <c r="G76" s="49">
        <f t="shared" si="84"/>
        <v>0.36053202528063388</v>
      </c>
      <c r="H76" s="43">
        <f t="shared" si="85"/>
        <v>0.45338078291814948</v>
      </c>
      <c r="I76" s="125">
        <v>674</v>
      </c>
      <c r="J76" s="126">
        <v>1642</v>
      </c>
      <c r="K76" s="126">
        <v>344</v>
      </c>
      <c r="L76" s="126">
        <f t="shared" si="86"/>
        <v>2316</v>
      </c>
      <c r="M76" s="126">
        <f t="shared" si="87"/>
        <v>1018</v>
      </c>
      <c r="N76" s="49">
        <f t="shared" si="88"/>
        <v>0.2910189982728843</v>
      </c>
      <c r="O76" s="43">
        <f t="shared" si="89"/>
        <v>0.66208251473477409</v>
      </c>
      <c r="P76" s="247">
        <v>13929</v>
      </c>
      <c r="Q76" s="126">
        <v>12173</v>
      </c>
      <c r="R76" s="126">
        <v>8157</v>
      </c>
      <c r="S76" s="126">
        <f t="shared" si="90"/>
        <v>26102</v>
      </c>
      <c r="T76" s="126">
        <f t="shared" si="91"/>
        <v>22086</v>
      </c>
      <c r="U76" s="49">
        <f t="shared" si="92"/>
        <v>0.53363726917477583</v>
      </c>
      <c r="V76" s="43">
        <f t="shared" si="93"/>
        <v>0.63067101331160014</v>
      </c>
      <c r="W76" s="38">
        <v>2016</v>
      </c>
      <c r="X76" s="125">
        <v>8410</v>
      </c>
      <c r="Y76" s="126">
        <v>6396</v>
      </c>
      <c r="Z76" s="126">
        <v>5158</v>
      </c>
      <c r="AA76" s="126">
        <f t="shared" si="94"/>
        <v>14806</v>
      </c>
      <c r="AB76" s="126">
        <f t="shared" si="95"/>
        <v>13568</v>
      </c>
      <c r="AC76" s="49">
        <f t="shared" si="96"/>
        <v>0.56801296771579091</v>
      </c>
      <c r="AD76" s="43">
        <f t="shared" si="97"/>
        <v>0.61984080188679247</v>
      </c>
      <c r="AE76" s="125">
        <v>1549</v>
      </c>
      <c r="AF76" s="126">
        <v>5917</v>
      </c>
      <c r="AG76" s="126">
        <v>4072</v>
      </c>
      <c r="AH76" s="126">
        <f t="shared" si="98"/>
        <v>7466</v>
      </c>
      <c r="AI76" s="126">
        <f t="shared" si="99"/>
        <v>5621</v>
      </c>
      <c r="AJ76" s="49">
        <f t="shared" si="100"/>
        <v>0.20747388159657112</v>
      </c>
      <c r="AK76" s="43">
        <f t="shared" si="101"/>
        <v>0.275573741327166</v>
      </c>
      <c r="AL76" s="125">
        <v>8509</v>
      </c>
      <c r="AM76" s="126">
        <v>10148</v>
      </c>
      <c r="AN76" s="126">
        <v>5040</v>
      </c>
      <c r="AO76" s="126">
        <f t="shared" si="102"/>
        <v>18657</v>
      </c>
      <c r="AP76" s="126">
        <f t="shared" si="103"/>
        <v>13549</v>
      </c>
      <c r="AQ76" s="49">
        <f t="shared" si="104"/>
        <v>0.4560754676528917</v>
      </c>
      <c r="AR76" s="43">
        <f t="shared" si="105"/>
        <v>0.62801682781017054</v>
      </c>
      <c r="AS76" s="62">
        <v>2016</v>
      </c>
      <c r="AT76" s="146">
        <v>13636</v>
      </c>
      <c r="AU76" s="147">
        <v>9855</v>
      </c>
      <c r="AV76" s="147">
        <v>7901</v>
      </c>
      <c r="AW76" s="147">
        <f t="shared" si="45"/>
        <v>23491</v>
      </c>
      <c r="AX76" s="147">
        <f t="shared" si="46"/>
        <v>21537</v>
      </c>
      <c r="AY76" s="49">
        <f t="shared" si="47"/>
        <v>0.58047762973053507</v>
      </c>
      <c r="AZ76" s="43">
        <f t="shared" si="48"/>
        <v>0.63314296327250774</v>
      </c>
      <c r="BA76" s="62">
        <v>2016</v>
      </c>
      <c r="BB76" s="146">
        <v>16959</v>
      </c>
      <c r="BC76" s="147">
        <v>11755</v>
      </c>
      <c r="BD76" s="147">
        <v>10482</v>
      </c>
      <c r="BE76" s="41">
        <f t="shared" si="54"/>
        <v>28714</v>
      </c>
      <c r="BF76" s="41">
        <f t="shared" si="61"/>
        <v>27441</v>
      </c>
      <c r="BG76" s="49">
        <f t="shared" si="55"/>
        <v>0.59061781709270744</v>
      </c>
      <c r="BH76" s="43">
        <f t="shared" si="60"/>
        <v>0.61801683612113256</v>
      </c>
      <c r="BI76" s="62">
        <v>2016</v>
      </c>
      <c r="BJ76" s="54">
        <v>5998</v>
      </c>
      <c r="BK76" s="41">
        <v>7125</v>
      </c>
      <c r="BL76" s="41">
        <v>5773</v>
      </c>
      <c r="BM76" s="41">
        <f t="shared" si="106"/>
        <v>11771</v>
      </c>
      <c r="BN76" s="41">
        <f t="shared" si="107"/>
        <v>11771</v>
      </c>
      <c r="BO76" s="49">
        <f t="shared" si="108"/>
        <v>0.50955738679806306</v>
      </c>
      <c r="BP76" s="43">
        <f t="shared" si="109"/>
        <v>0.50955738679806306</v>
      </c>
      <c r="BQ76" s="125">
        <v>7843</v>
      </c>
      <c r="BR76" s="126">
        <v>21761</v>
      </c>
      <c r="BS76" s="126">
        <v>16213</v>
      </c>
      <c r="BT76" s="126">
        <f t="shared" si="62"/>
        <v>29604</v>
      </c>
      <c r="BU76" s="126">
        <f t="shared" si="63"/>
        <v>24056</v>
      </c>
      <c r="BV76" s="49">
        <f t="shared" si="64"/>
        <v>0.26493041480880963</v>
      </c>
      <c r="BW76" s="43">
        <f t="shared" si="65"/>
        <v>0.32603092783505155</v>
      </c>
      <c r="BX76" s="125">
        <v>21593</v>
      </c>
      <c r="BY76" s="126">
        <v>32645</v>
      </c>
      <c r="BZ76" s="126">
        <v>24403</v>
      </c>
      <c r="CA76" s="126">
        <f t="shared" si="66"/>
        <v>54238</v>
      </c>
      <c r="CB76" s="126">
        <f t="shared" si="67"/>
        <v>45996</v>
      </c>
      <c r="CC76" s="49">
        <f t="shared" si="68"/>
        <v>0.39811571223127695</v>
      </c>
      <c r="CD76" s="43">
        <f t="shared" si="69"/>
        <v>0.46945386555352642</v>
      </c>
      <c r="CE76" s="62">
        <v>2016</v>
      </c>
      <c r="CF76" s="234">
        <v>53413</v>
      </c>
      <c r="CG76" s="235">
        <v>37050</v>
      </c>
      <c r="CH76" s="235">
        <v>24823</v>
      </c>
      <c r="CI76" s="235">
        <f t="shared" si="70"/>
        <v>90463</v>
      </c>
      <c r="CJ76" s="235">
        <f t="shared" si="71"/>
        <v>78236</v>
      </c>
      <c r="CK76" s="190">
        <f t="shared" si="72"/>
        <v>0.5904402905055105</v>
      </c>
      <c r="CL76" s="194">
        <f t="shared" si="73"/>
        <v>0.68271639654379057</v>
      </c>
      <c r="CM76" s="202">
        <v>34495</v>
      </c>
      <c r="CN76" s="203">
        <v>9630</v>
      </c>
      <c r="CO76" s="203">
        <v>4395</v>
      </c>
      <c r="CP76" s="203">
        <f t="shared" si="74"/>
        <v>44125</v>
      </c>
      <c r="CQ76" s="203">
        <f t="shared" si="75"/>
        <v>38890</v>
      </c>
      <c r="CR76" s="190">
        <f t="shared" si="59"/>
        <v>0.78175637393767705</v>
      </c>
      <c r="CS76" s="194">
        <f t="shared" si="76"/>
        <v>0.88698894317305221</v>
      </c>
      <c r="CT76" s="202">
        <v>8463</v>
      </c>
      <c r="CU76" s="203">
        <v>1767</v>
      </c>
      <c r="CV76" s="203">
        <v>260</v>
      </c>
      <c r="CW76" s="203">
        <f t="shared" si="77"/>
        <v>10230</v>
      </c>
      <c r="CX76" s="203">
        <f t="shared" si="78"/>
        <v>8723</v>
      </c>
      <c r="CY76" s="190">
        <f t="shared" si="79"/>
        <v>0.82727272727272727</v>
      </c>
      <c r="CZ76" s="194">
        <f t="shared" si="80"/>
        <v>0.97019374068554398</v>
      </c>
      <c r="DA76" s="62">
        <v>2016</v>
      </c>
      <c r="DB76" s="54">
        <f t="shared" si="81"/>
        <v>109940</v>
      </c>
      <c r="DC76" s="41">
        <f t="shared" si="81"/>
        <v>97085</v>
      </c>
      <c r="DD76" s="41">
        <f t="shared" si="81"/>
        <v>66659</v>
      </c>
      <c r="DE76" s="41">
        <f t="shared" si="116"/>
        <v>207025</v>
      </c>
      <c r="DF76" s="41">
        <f t="shared" si="117"/>
        <v>176599</v>
      </c>
      <c r="DG76" s="49">
        <f t="shared" si="110"/>
        <v>0.53104697500301901</v>
      </c>
      <c r="DH76" s="43">
        <f t="shared" si="111"/>
        <v>0.62254033148545573</v>
      </c>
      <c r="DI76" s="54">
        <f>'Table 1'!G82</f>
        <v>175815</v>
      </c>
      <c r="DJ76" s="41">
        <f t="shared" si="112"/>
        <v>176599</v>
      </c>
      <c r="DK76" s="55">
        <f t="shared" si="113"/>
        <v>4.4592327162073769E-3</v>
      </c>
      <c r="DL76" s="49">
        <f>'Table 1'!M82</f>
        <v>0.62531069590194244</v>
      </c>
      <c r="DM76" s="49">
        <f t="shared" si="114"/>
        <v>0.62254033148545573</v>
      </c>
      <c r="DN76" s="43">
        <f t="shared" si="115"/>
        <v>-2.7703644164867036E-3</v>
      </c>
    </row>
    <row r="77" spans="1:118" x14ac:dyDescent="0.2">
      <c r="A77" s="38">
        <v>2017</v>
      </c>
      <c r="B77" s="125">
        <v>3912</v>
      </c>
      <c r="C77" s="126">
        <v>10296</v>
      </c>
      <c r="D77" s="126">
        <v>8016</v>
      </c>
      <c r="E77" s="126">
        <f t="shared" si="82"/>
        <v>14208</v>
      </c>
      <c r="F77" s="126">
        <f t="shared" si="83"/>
        <v>11928</v>
      </c>
      <c r="G77" s="49">
        <f t="shared" si="84"/>
        <v>0.27533783783783783</v>
      </c>
      <c r="H77" s="43">
        <f t="shared" si="85"/>
        <v>0.32796780684104626</v>
      </c>
      <c r="I77" s="125">
        <v>628</v>
      </c>
      <c r="J77" s="126">
        <v>1795</v>
      </c>
      <c r="K77" s="126">
        <v>433</v>
      </c>
      <c r="L77" s="126">
        <f t="shared" si="86"/>
        <v>2423</v>
      </c>
      <c r="M77" s="126">
        <f t="shared" si="87"/>
        <v>1061</v>
      </c>
      <c r="N77" s="49">
        <f t="shared" si="88"/>
        <v>0.2591828312009905</v>
      </c>
      <c r="O77" s="43">
        <f t="shared" si="89"/>
        <v>0.5918944392082941</v>
      </c>
      <c r="P77" s="247">
        <v>14318</v>
      </c>
      <c r="Q77" s="126">
        <v>10342</v>
      </c>
      <c r="R77" s="126">
        <v>6280</v>
      </c>
      <c r="S77" s="126">
        <f t="shared" si="90"/>
        <v>24660</v>
      </c>
      <c r="T77" s="126">
        <f t="shared" si="91"/>
        <v>20598</v>
      </c>
      <c r="U77" s="49">
        <f t="shared" si="92"/>
        <v>0.58061638280616379</v>
      </c>
      <c r="V77" s="43">
        <f t="shared" si="93"/>
        <v>0.69511603068259054</v>
      </c>
      <c r="W77" s="38">
        <v>2017</v>
      </c>
      <c r="X77" s="125">
        <v>9360</v>
      </c>
      <c r="Y77" s="126">
        <v>7032</v>
      </c>
      <c r="Z77" s="126">
        <v>5712</v>
      </c>
      <c r="AA77" s="126">
        <f t="shared" si="94"/>
        <v>16392</v>
      </c>
      <c r="AB77" s="126">
        <f t="shared" si="95"/>
        <v>15072</v>
      </c>
      <c r="AC77" s="49">
        <f t="shared" si="96"/>
        <v>0.57101024890190333</v>
      </c>
      <c r="AD77" s="43">
        <f t="shared" si="97"/>
        <v>0.62101910828025475</v>
      </c>
      <c r="AE77" s="125">
        <v>1648</v>
      </c>
      <c r="AF77" s="126">
        <v>6016</v>
      </c>
      <c r="AG77" s="126">
        <v>4036</v>
      </c>
      <c r="AH77" s="126">
        <f t="shared" si="98"/>
        <v>7664</v>
      </c>
      <c r="AI77" s="126">
        <f t="shared" si="99"/>
        <v>5684</v>
      </c>
      <c r="AJ77" s="49">
        <f t="shared" si="100"/>
        <v>0.21503131524008351</v>
      </c>
      <c r="AK77" s="43">
        <f t="shared" si="101"/>
        <v>0.28993666432090076</v>
      </c>
      <c r="AL77" s="125">
        <v>8628</v>
      </c>
      <c r="AM77" s="126">
        <v>9858</v>
      </c>
      <c r="AN77" s="126">
        <v>4506</v>
      </c>
      <c r="AO77" s="126">
        <f t="shared" si="102"/>
        <v>18486</v>
      </c>
      <c r="AP77" s="126">
        <f t="shared" si="103"/>
        <v>13134</v>
      </c>
      <c r="AQ77" s="49">
        <f t="shared" si="104"/>
        <v>0.46673158065563131</v>
      </c>
      <c r="AR77" s="43">
        <f t="shared" si="105"/>
        <v>0.65692096847875747</v>
      </c>
      <c r="AS77" s="62">
        <v>2017</v>
      </c>
      <c r="AT77" s="146">
        <v>14340</v>
      </c>
      <c r="AU77" s="147">
        <v>10394</v>
      </c>
      <c r="AV77" s="147">
        <v>8380</v>
      </c>
      <c r="AW77" s="147">
        <f>AT77+AU77</f>
        <v>24734</v>
      </c>
      <c r="AX77" s="147">
        <f>AT77+AV77</f>
        <v>22720</v>
      </c>
      <c r="AY77" s="49">
        <f t="shared" si="47"/>
        <v>0.57976873938707851</v>
      </c>
      <c r="AZ77" s="43">
        <f t="shared" si="48"/>
        <v>0.63116197183098588</v>
      </c>
      <c r="BA77" s="62">
        <v>2017</v>
      </c>
      <c r="BB77" s="146">
        <v>18054</v>
      </c>
      <c r="BC77" s="147">
        <v>12628</v>
      </c>
      <c r="BD77" s="147">
        <v>11344</v>
      </c>
      <c r="BE77" s="41">
        <f t="shared" si="54"/>
        <v>30682</v>
      </c>
      <c r="BF77" s="41">
        <f t="shared" si="61"/>
        <v>29398</v>
      </c>
      <c r="BG77" s="49">
        <f t="shared" si="55"/>
        <v>0.58842317971449054</v>
      </c>
      <c r="BH77" s="43">
        <f t="shared" si="60"/>
        <v>0.61412340975576574</v>
      </c>
      <c r="BI77" s="62">
        <v>2017</v>
      </c>
      <c r="BJ77" s="54">
        <v>6028</v>
      </c>
      <c r="BK77" s="41">
        <v>7606</v>
      </c>
      <c r="BL77" s="41">
        <v>6138</v>
      </c>
      <c r="BM77" s="41">
        <f t="shared" si="106"/>
        <v>12166</v>
      </c>
      <c r="BN77" s="41">
        <f t="shared" si="107"/>
        <v>12166</v>
      </c>
      <c r="BO77" s="49">
        <f t="shared" si="108"/>
        <v>0.49547920433996384</v>
      </c>
      <c r="BP77" s="43">
        <f t="shared" si="109"/>
        <v>0.49547920433996384</v>
      </c>
      <c r="BQ77" s="125">
        <v>8017</v>
      </c>
      <c r="BR77" s="126">
        <v>23805</v>
      </c>
      <c r="BS77" s="126">
        <v>17780</v>
      </c>
      <c r="BT77" s="126">
        <f t="shared" si="62"/>
        <v>31822</v>
      </c>
      <c r="BU77" s="126">
        <f t="shared" si="63"/>
        <v>25797</v>
      </c>
      <c r="BV77" s="49">
        <f t="shared" si="64"/>
        <v>0.25193262522782978</v>
      </c>
      <c r="BW77" s="43">
        <f t="shared" si="65"/>
        <v>0.31077257045392875</v>
      </c>
      <c r="BX77" s="125">
        <v>23034</v>
      </c>
      <c r="BY77" s="126">
        <v>35735</v>
      </c>
      <c r="BZ77" s="126">
        <v>26898</v>
      </c>
      <c r="CA77" s="126">
        <f t="shared" si="66"/>
        <v>58769</v>
      </c>
      <c r="CB77" s="126">
        <f t="shared" si="67"/>
        <v>49932</v>
      </c>
      <c r="CC77" s="49">
        <f t="shared" si="68"/>
        <v>0.39194132961255085</v>
      </c>
      <c r="CD77" s="43">
        <f t="shared" si="69"/>
        <v>0.46130737803412641</v>
      </c>
      <c r="CE77" s="62">
        <v>2017</v>
      </c>
      <c r="CF77" s="234">
        <v>56842</v>
      </c>
      <c r="CG77" s="235">
        <v>40514</v>
      </c>
      <c r="CH77" s="235">
        <v>27621</v>
      </c>
      <c r="CI77" s="235">
        <f t="shared" si="70"/>
        <v>97356</v>
      </c>
      <c r="CJ77" s="235">
        <f t="shared" si="71"/>
        <v>84463</v>
      </c>
      <c r="CK77" s="190">
        <f t="shared" si="72"/>
        <v>0.5838571839434652</v>
      </c>
      <c r="CL77" s="194">
        <f t="shared" si="73"/>
        <v>0.67298106863360285</v>
      </c>
      <c r="CM77" s="202">
        <v>36122</v>
      </c>
      <c r="CN77" s="203">
        <v>10151</v>
      </c>
      <c r="CO77" s="203">
        <v>4747</v>
      </c>
      <c r="CP77" s="203">
        <f t="shared" si="74"/>
        <v>46273</v>
      </c>
      <c r="CQ77" s="203">
        <f t="shared" si="75"/>
        <v>40869</v>
      </c>
      <c r="CR77" s="190">
        <f t="shared" si="59"/>
        <v>0.78062801201564624</v>
      </c>
      <c r="CS77" s="194">
        <f t="shared" si="76"/>
        <v>0.88384839364799728</v>
      </c>
      <c r="CT77" s="202">
        <v>8989</v>
      </c>
      <c r="CU77" s="203">
        <v>1921</v>
      </c>
      <c r="CV77" s="203">
        <v>394</v>
      </c>
      <c r="CW77" s="203">
        <f t="shared" si="77"/>
        <v>10910</v>
      </c>
      <c r="CX77" s="203">
        <f t="shared" si="78"/>
        <v>9383</v>
      </c>
      <c r="CY77" s="190">
        <f t="shared" si="79"/>
        <v>0.82392300641613203</v>
      </c>
      <c r="CZ77" s="194">
        <f t="shared" si="80"/>
        <v>0.95800916551209636</v>
      </c>
      <c r="DA77" s="62">
        <v>2017</v>
      </c>
      <c r="DB77" s="54">
        <f t="shared" si="81"/>
        <v>115704</v>
      </c>
      <c r="DC77" s="41">
        <f t="shared" si="81"/>
        <v>103853</v>
      </c>
      <c r="DD77" s="41">
        <f t="shared" si="81"/>
        <v>71972</v>
      </c>
      <c r="DE77" s="41">
        <f t="shared" si="116"/>
        <v>219557</v>
      </c>
      <c r="DF77" s="41">
        <f t="shared" si="117"/>
        <v>187676</v>
      </c>
      <c r="DG77" s="49">
        <f t="shared" si="110"/>
        <v>0.52698843580482513</v>
      </c>
      <c r="DH77" s="43">
        <f t="shared" si="111"/>
        <v>0.61650930326733311</v>
      </c>
      <c r="DI77" s="54">
        <f>'Table 1'!G83</f>
        <v>186827</v>
      </c>
      <c r="DJ77" s="41">
        <f t="shared" si="112"/>
        <v>187676</v>
      </c>
      <c r="DK77" s="55">
        <f t="shared" si="113"/>
        <v>4.5443110471184572E-3</v>
      </c>
      <c r="DL77" s="49">
        <f>'Table 1'!M83</f>
        <v>0.61930556075941912</v>
      </c>
      <c r="DM77" s="49">
        <f t="shared" si="114"/>
        <v>0.61650930326733311</v>
      </c>
      <c r="DN77" s="43">
        <f t="shared" si="115"/>
        <v>-2.7962574920860073E-3</v>
      </c>
    </row>
    <row r="78" spans="1:118" x14ac:dyDescent="0.2">
      <c r="A78" s="38">
        <v>2018</v>
      </c>
      <c r="B78" s="125">
        <v>4255</v>
      </c>
      <c r="C78" s="126">
        <v>12044</v>
      </c>
      <c r="D78" s="126">
        <v>9679</v>
      </c>
      <c r="E78" s="126">
        <f t="shared" si="82"/>
        <v>16299</v>
      </c>
      <c r="F78" s="126">
        <f t="shared" si="83"/>
        <v>13934</v>
      </c>
      <c r="G78" s="49">
        <f t="shared" si="84"/>
        <v>0.26105896067243389</v>
      </c>
      <c r="H78" s="43">
        <f t="shared" si="85"/>
        <v>0.30536816420266971</v>
      </c>
      <c r="I78" s="125">
        <v>656</v>
      </c>
      <c r="J78" s="126">
        <v>2117</v>
      </c>
      <c r="K78" s="126">
        <v>739</v>
      </c>
      <c r="L78" s="126">
        <f t="shared" si="86"/>
        <v>2773</v>
      </c>
      <c r="M78" s="126">
        <f t="shared" si="87"/>
        <v>1395</v>
      </c>
      <c r="N78" s="49">
        <f t="shared" si="88"/>
        <v>0.23656689505950235</v>
      </c>
      <c r="O78" s="43">
        <f t="shared" si="89"/>
        <v>0.47025089605734766</v>
      </c>
      <c r="P78" s="247">
        <v>14947</v>
      </c>
      <c r="Q78" s="126">
        <v>11911</v>
      </c>
      <c r="R78" s="126">
        <v>7842</v>
      </c>
      <c r="S78" s="126">
        <f t="shared" si="90"/>
        <v>26858</v>
      </c>
      <c r="T78" s="126">
        <f t="shared" si="91"/>
        <v>22789</v>
      </c>
      <c r="U78" s="49">
        <f t="shared" si="92"/>
        <v>0.55651947278278358</v>
      </c>
      <c r="V78" s="43">
        <f t="shared" si="93"/>
        <v>0.65588661196191145</v>
      </c>
      <c r="W78" s="38">
        <v>2018</v>
      </c>
      <c r="X78" s="125">
        <v>10459</v>
      </c>
      <c r="Y78" s="126">
        <v>8139</v>
      </c>
      <c r="Z78" s="126">
        <v>6750</v>
      </c>
      <c r="AA78" s="126">
        <f t="shared" si="94"/>
        <v>18598</v>
      </c>
      <c r="AB78" s="126">
        <f t="shared" si="95"/>
        <v>17209</v>
      </c>
      <c r="AC78" s="49">
        <f t="shared" si="96"/>
        <v>0.56237229809656952</v>
      </c>
      <c r="AD78" s="43">
        <f t="shared" si="97"/>
        <v>0.60776337962693938</v>
      </c>
      <c r="AE78" s="125">
        <v>1760</v>
      </c>
      <c r="AF78" s="126">
        <v>6018</v>
      </c>
      <c r="AG78" s="126">
        <v>3872</v>
      </c>
      <c r="AH78" s="126">
        <f t="shared" si="98"/>
        <v>7778</v>
      </c>
      <c r="AI78" s="126">
        <f t="shared" si="99"/>
        <v>5632</v>
      </c>
      <c r="AJ78" s="49">
        <f t="shared" si="100"/>
        <v>0.22627924916430958</v>
      </c>
      <c r="AK78" s="43">
        <f t="shared" si="101"/>
        <v>0.3125</v>
      </c>
      <c r="AL78" s="125">
        <v>9093</v>
      </c>
      <c r="AM78" s="126">
        <v>10017</v>
      </c>
      <c r="AN78" s="126">
        <v>4474</v>
      </c>
      <c r="AO78" s="126">
        <f t="shared" si="102"/>
        <v>19110</v>
      </c>
      <c r="AP78" s="126">
        <f t="shared" si="103"/>
        <v>13567</v>
      </c>
      <c r="AQ78" s="49">
        <f t="shared" si="104"/>
        <v>0.4758241758241758</v>
      </c>
      <c r="AR78" s="43">
        <f t="shared" si="105"/>
        <v>0.67022923269698531</v>
      </c>
      <c r="AS78" s="62">
        <v>2018</v>
      </c>
      <c r="AT78" s="146">
        <v>15254</v>
      </c>
      <c r="AU78" s="147">
        <v>11136</v>
      </c>
      <c r="AV78" s="147">
        <v>9096</v>
      </c>
      <c r="AW78" s="147">
        <f>AT78+AU78</f>
        <v>26390</v>
      </c>
      <c r="AX78" s="147">
        <f>AT78+AV78</f>
        <v>24350</v>
      </c>
      <c r="AY78" s="49">
        <f>AT78/AW78</f>
        <v>0.57802197802197797</v>
      </c>
      <c r="AZ78" s="43">
        <f>AT78/AX78</f>
        <v>0.62644763860369612</v>
      </c>
      <c r="BA78" s="62">
        <v>2018</v>
      </c>
      <c r="BB78" s="146">
        <v>19264</v>
      </c>
      <c r="BC78" s="147">
        <v>13379</v>
      </c>
      <c r="BD78" s="147">
        <v>11995</v>
      </c>
      <c r="BE78" s="41">
        <f t="shared" si="54"/>
        <v>32643</v>
      </c>
      <c r="BF78" s="41">
        <f t="shared" si="61"/>
        <v>31259</v>
      </c>
      <c r="BG78" s="49">
        <f t="shared" si="55"/>
        <v>0.59014183745366544</v>
      </c>
      <c r="BH78" s="43">
        <f t="shared" si="60"/>
        <v>0.61627051409194156</v>
      </c>
      <c r="BI78" s="62">
        <v>2018</v>
      </c>
      <c r="BJ78" s="54">
        <v>6305</v>
      </c>
      <c r="BK78" s="41">
        <v>8973</v>
      </c>
      <c r="BL78" s="41">
        <v>7406</v>
      </c>
      <c r="BM78" s="41">
        <f t="shared" si="106"/>
        <v>13711</v>
      </c>
      <c r="BN78" s="41">
        <f t="shared" si="107"/>
        <v>13711</v>
      </c>
      <c r="BO78" s="49">
        <f t="shared" si="108"/>
        <v>0.45984975567062941</v>
      </c>
      <c r="BP78" s="43">
        <f t="shared" si="109"/>
        <v>0.45984975567062941</v>
      </c>
      <c r="BQ78" s="125">
        <v>8465</v>
      </c>
      <c r="BR78" s="126">
        <v>25855</v>
      </c>
      <c r="BS78" s="126">
        <v>19256</v>
      </c>
      <c r="BT78" s="126">
        <f t="shared" si="62"/>
        <v>34320</v>
      </c>
      <c r="BU78" s="126">
        <f t="shared" si="63"/>
        <v>27721</v>
      </c>
      <c r="BV78" s="49">
        <f t="shared" si="64"/>
        <v>0.24664918414918416</v>
      </c>
      <c r="BW78" s="43">
        <f t="shared" si="65"/>
        <v>0.30536416435193536</v>
      </c>
      <c r="BX78" s="125">
        <v>24644</v>
      </c>
      <c r="BY78" s="126">
        <v>38612</v>
      </c>
      <c r="BZ78" s="126">
        <v>29087</v>
      </c>
      <c r="CA78" s="126">
        <f t="shared" si="66"/>
        <v>63256</v>
      </c>
      <c r="CB78" s="126">
        <f t="shared" si="67"/>
        <v>53731</v>
      </c>
      <c r="CC78" s="49">
        <f t="shared" si="68"/>
        <v>0.38959150120146707</v>
      </c>
      <c r="CD78" s="43">
        <f t="shared" si="69"/>
        <v>0.45865515251903</v>
      </c>
      <c r="CE78" s="62">
        <v>2018</v>
      </c>
      <c r="CF78" s="234">
        <v>60074</v>
      </c>
      <c r="CG78" s="235">
        <v>42677</v>
      </c>
      <c r="CH78" s="235">
        <v>28998</v>
      </c>
      <c r="CI78" s="235">
        <f t="shared" si="70"/>
        <v>102751</v>
      </c>
      <c r="CJ78" s="235">
        <f t="shared" si="71"/>
        <v>89072</v>
      </c>
      <c r="CK78" s="190">
        <f t="shared" si="72"/>
        <v>0.58465611040281851</v>
      </c>
      <c r="CL78" s="194">
        <f t="shared" si="73"/>
        <v>0.67444314711693909</v>
      </c>
      <c r="CM78" s="202">
        <v>37725</v>
      </c>
      <c r="CN78" s="203">
        <v>10795</v>
      </c>
      <c r="CO78" s="203">
        <v>5203</v>
      </c>
      <c r="CP78" s="203">
        <f t="shared" si="74"/>
        <v>48520</v>
      </c>
      <c r="CQ78" s="203">
        <f t="shared" si="75"/>
        <v>42928</v>
      </c>
      <c r="CR78" s="190">
        <f t="shared" si="59"/>
        <v>0.77751442704039575</v>
      </c>
      <c r="CS78" s="194">
        <f t="shared" si="76"/>
        <v>0.8787970555348491</v>
      </c>
      <c r="CT78" s="202">
        <v>9560</v>
      </c>
      <c r="CU78" s="203">
        <v>2057</v>
      </c>
      <c r="CV78" s="203">
        <v>476</v>
      </c>
      <c r="CW78" s="203">
        <f t="shared" si="77"/>
        <v>11617</v>
      </c>
      <c r="CX78" s="203">
        <f t="shared" si="78"/>
        <v>10036</v>
      </c>
      <c r="CY78" s="190">
        <f t="shared" si="79"/>
        <v>0.82293191013170353</v>
      </c>
      <c r="CZ78" s="194">
        <f t="shared" si="80"/>
        <v>0.95257074531685926</v>
      </c>
      <c r="DA78" s="62">
        <v>2018</v>
      </c>
      <c r="DB78" s="54">
        <f t="shared" si="81"/>
        <v>122803</v>
      </c>
      <c r="DC78" s="41">
        <f t="shared" si="81"/>
        <v>113032</v>
      </c>
      <c r="DD78" s="41">
        <f t="shared" si="81"/>
        <v>79641</v>
      </c>
      <c r="DE78" s="41">
        <f t="shared" si="116"/>
        <v>235835</v>
      </c>
      <c r="DF78" s="41">
        <f t="shared" si="117"/>
        <v>202444</v>
      </c>
      <c r="DG78" s="49">
        <f t="shared" si="110"/>
        <v>0.52071575465897768</v>
      </c>
      <c r="DH78" s="43">
        <f t="shared" si="111"/>
        <v>0.60660231965383016</v>
      </c>
      <c r="DI78" s="54">
        <f>'Table 1'!G84</f>
        <v>201657</v>
      </c>
      <c r="DJ78" s="41">
        <f t="shared" si="112"/>
        <v>202444</v>
      </c>
      <c r="DK78" s="55">
        <f t="shared" si="113"/>
        <v>3.9026664088030664E-3</v>
      </c>
      <c r="DL78" s="49">
        <f>'Table 1'!M84</f>
        <v>0.60897960398101725</v>
      </c>
      <c r="DM78" s="49">
        <f t="shared" si="114"/>
        <v>0.60660231965383016</v>
      </c>
      <c r="DN78" s="43">
        <f t="shared" si="115"/>
        <v>-2.3772843271870903E-3</v>
      </c>
    </row>
    <row r="79" spans="1:118" x14ac:dyDescent="0.2">
      <c r="A79" s="38">
        <v>2019</v>
      </c>
      <c r="B79" s="125">
        <v>4494</v>
      </c>
      <c r="C79" s="126">
        <v>11907</v>
      </c>
      <c r="D79" s="126">
        <v>9076</v>
      </c>
      <c r="E79" s="126">
        <f t="shared" si="82"/>
        <v>16401</v>
      </c>
      <c r="F79" s="126">
        <f t="shared" si="83"/>
        <v>13570</v>
      </c>
      <c r="G79" s="49">
        <f t="shared" si="84"/>
        <v>0.27400768245838669</v>
      </c>
      <c r="H79" s="43">
        <f t="shared" si="85"/>
        <v>0.33117170228445098</v>
      </c>
      <c r="I79" s="125">
        <v>660</v>
      </c>
      <c r="J79" s="126">
        <v>2197</v>
      </c>
      <c r="K79" s="126">
        <v>823</v>
      </c>
      <c r="L79" s="126">
        <f t="shared" si="86"/>
        <v>2857</v>
      </c>
      <c r="M79" s="126">
        <f t="shared" si="87"/>
        <v>1483</v>
      </c>
      <c r="N79" s="49">
        <f t="shared" si="88"/>
        <v>0.23101155057752887</v>
      </c>
      <c r="O79" s="43">
        <f t="shared" si="89"/>
        <v>0.44504383007417397</v>
      </c>
      <c r="P79" s="247">
        <v>15485</v>
      </c>
      <c r="Q79" s="126">
        <v>11582</v>
      </c>
      <c r="R79" s="126">
        <v>7217</v>
      </c>
      <c r="S79" s="126">
        <f t="shared" si="90"/>
        <v>27067</v>
      </c>
      <c r="T79" s="126">
        <f t="shared" si="91"/>
        <v>22702</v>
      </c>
      <c r="U79" s="49">
        <f t="shared" si="92"/>
        <v>0.57209886577751501</v>
      </c>
      <c r="V79" s="43">
        <f t="shared" si="93"/>
        <v>0.68209849352479957</v>
      </c>
      <c r="W79" s="38">
        <v>2019</v>
      </c>
      <c r="X79" s="125">
        <v>11320</v>
      </c>
      <c r="Y79" s="126">
        <v>8550</v>
      </c>
      <c r="Z79" s="126">
        <v>6620</v>
      </c>
      <c r="AA79" s="126">
        <f t="shared" si="94"/>
        <v>19870</v>
      </c>
      <c r="AB79" s="126">
        <f t="shared" si="95"/>
        <v>17940</v>
      </c>
      <c r="AC79" s="49">
        <f t="shared" si="96"/>
        <v>0.56970306995470554</v>
      </c>
      <c r="AD79" s="43">
        <f t="shared" si="97"/>
        <v>0.63099219620958746</v>
      </c>
      <c r="AE79" s="125">
        <v>1887</v>
      </c>
      <c r="AF79" s="126">
        <v>6346</v>
      </c>
      <c r="AG79" s="126">
        <v>3959</v>
      </c>
      <c r="AH79" s="126">
        <f t="shared" si="98"/>
        <v>8233</v>
      </c>
      <c r="AI79" s="126">
        <f t="shared" si="99"/>
        <v>5846</v>
      </c>
      <c r="AJ79" s="49">
        <f t="shared" si="100"/>
        <v>0.2291995627353334</v>
      </c>
      <c r="AK79" s="43">
        <f t="shared" si="101"/>
        <v>0.32278481012658228</v>
      </c>
      <c r="AL79" s="125">
        <v>9570</v>
      </c>
      <c r="AM79" s="126">
        <v>10438</v>
      </c>
      <c r="AN79" s="126">
        <v>3971</v>
      </c>
      <c r="AO79" s="126">
        <f t="shared" si="102"/>
        <v>20008</v>
      </c>
      <c r="AP79" s="126">
        <f t="shared" si="103"/>
        <v>13541</v>
      </c>
      <c r="AQ79" s="49">
        <f t="shared" si="104"/>
        <v>0.47830867652938824</v>
      </c>
      <c r="AR79" s="43">
        <f t="shared" si="105"/>
        <v>0.70674248578391552</v>
      </c>
      <c r="AS79" s="62">
        <v>2019</v>
      </c>
      <c r="AT79" s="146">
        <v>16130</v>
      </c>
      <c r="AU79" s="147">
        <v>11206</v>
      </c>
      <c r="AV79" s="147">
        <v>8868</v>
      </c>
      <c r="AW79" s="147">
        <f>AT79+AU79</f>
        <v>27336</v>
      </c>
      <c r="AX79" s="147">
        <f>AT79+AV79</f>
        <v>24998</v>
      </c>
      <c r="AY79" s="49">
        <f>AT79/AW79</f>
        <v>0.59006438396254024</v>
      </c>
      <c r="AZ79" s="43">
        <f>AT79/AX79</f>
        <v>0.64525162012961035</v>
      </c>
      <c r="BA79" s="62">
        <v>2019</v>
      </c>
      <c r="BB79" s="146">
        <v>20378</v>
      </c>
      <c r="BC79" s="147">
        <v>13550</v>
      </c>
      <c r="BD79" s="147">
        <v>12096</v>
      </c>
      <c r="BE79" s="41">
        <f t="shared" si="54"/>
        <v>33928</v>
      </c>
      <c r="BF79" s="41">
        <f t="shared" si="61"/>
        <v>32474</v>
      </c>
      <c r="BG79" s="49">
        <f t="shared" si="55"/>
        <v>0.60062485262909693</v>
      </c>
      <c r="BH79" s="43">
        <f t="shared" si="60"/>
        <v>0.62751739853421196</v>
      </c>
      <c r="BI79" s="62">
        <v>2019</v>
      </c>
      <c r="BJ79" s="54">
        <v>6478</v>
      </c>
      <c r="BK79" s="41">
        <v>9605</v>
      </c>
      <c r="BL79" s="41">
        <v>7854</v>
      </c>
      <c r="BM79" s="41">
        <f t="shared" si="106"/>
        <v>14332</v>
      </c>
      <c r="BN79" s="41">
        <f t="shared" si="107"/>
        <v>14332</v>
      </c>
      <c r="BO79" s="49">
        <f t="shared" si="108"/>
        <v>0.45199553446832264</v>
      </c>
      <c r="BP79" s="43">
        <f t="shared" si="109"/>
        <v>0.45199553446832264</v>
      </c>
      <c r="BQ79" s="125">
        <v>8864</v>
      </c>
      <c r="BR79" s="126">
        <v>27561</v>
      </c>
      <c r="BS79" s="126">
        <v>19623</v>
      </c>
      <c r="BT79" s="126">
        <f t="shared" si="62"/>
        <v>36425</v>
      </c>
      <c r="BU79" s="126">
        <f t="shared" si="63"/>
        <v>28487</v>
      </c>
      <c r="BV79" s="49">
        <f t="shared" si="64"/>
        <v>0.2433493479752917</v>
      </c>
      <c r="BW79" s="43">
        <f t="shared" si="65"/>
        <v>0.3111594762523256</v>
      </c>
      <c r="BX79" s="125">
        <v>26252</v>
      </c>
      <c r="BY79" s="126">
        <v>41134</v>
      </c>
      <c r="BZ79" s="126">
        <v>30106</v>
      </c>
      <c r="CA79" s="126">
        <f t="shared" si="66"/>
        <v>67386</v>
      </c>
      <c r="CB79" s="126">
        <f t="shared" si="67"/>
        <v>56358</v>
      </c>
      <c r="CC79" s="49">
        <f t="shared" si="68"/>
        <v>0.38957646988988809</v>
      </c>
      <c r="CD79" s="43">
        <f t="shared" si="69"/>
        <v>0.46580787110969163</v>
      </c>
      <c r="CE79" s="62">
        <v>2019</v>
      </c>
      <c r="CF79" s="234">
        <v>64545</v>
      </c>
      <c r="CG79" s="235">
        <v>45261</v>
      </c>
      <c r="CH79" s="235">
        <v>29486</v>
      </c>
      <c r="CI79" s="235">
        <f t="shared" si="70"/>
        <v>109806</v>
      </c>
      <c r="CJ79" s="235">
        <f t="shared" si="71"/>
        <v>94031</v>
      </c>
      <c r="CK79" s="190">
        <f t="shared" si="72"/>
        <v>0.58780940932189496</v>
      </c>
      <c r="CL79" s="194">
        <f t="shared" si="73"/>
        <v>0.68642256277185187</v>
      </c>
      <c r="CM79" s="202">
        <v>40523</v>
      </c>
      <c r="CN79" s="203">
        <v>11388</v>
      </c>
      <c r="CO79" s="203">
        <v>5295</v>
      </c>
      <c r="CP79" s="203">
        <f t="shared" si="74"/>
        <v>51911</v>
      </c>
      <c r="CQ79" s="203">
        <f t="shared" si="75"/>
        <v>45818</v>
      </c>
      <c r="CR79" s="190">
        <f t="shared" si="59"/>
        <v>0.78062453044634084</v>
      </c>
      <c r="CS79" s="194">
        <f t="shared" si="76"/>
        <v>0.88443406521454448</v>
      </c>
      <c r="CT79" s="202">
        <v>10101</v>
      </c>
      <c r="CU79" s="203">
        <v>2257</v>
      </c>
      <c r="CV79" s="203">
        <v>486</v>
      </c>
      <c r="CW79" s="203">
        <f t="shared" si="77"/>
        <v>12358</v>
      </c>
      <c r="CX79" s="203">
        <f t="shared" si="78"/>
        <v>10587</v>
      </c>
      <c r="CY79" s="190">
        <f t="shared" si="79"/>
        <v>0.81736526946107779</v>
      </c>
      <c r="CZ79" s="194">
        <f t="shared" si="80"/>
        <v>0.9540946443751771</v>
      </c>
      <c r="DA79" s="62">
        <v>2019</v>
      </c>
      <c r="DB79" s="54">
        <f t="shared" si="81"/>
        <v>130569</v>
      </c>
      <c r="DC79" s="41">
        <f t="shared" si="81"/>
        <v>117092</v>
      </c>
      <c r="DD79" s="41">
        <f t="shared" si="81"/>
        <v>79163</v>
      </c>
      <c r="DE79" s="41">
        <f t="shared" si="116"/>
        <v>247661</v>
      </c>
      <c r="DF79" s="41">
        <f t="shared" si="117"/>
        <v>209732</v>
      </c>
      <c r="DG79" s="49">
        <f t="shared" si="110"/>
        <v>0.52720856331840704</v>
      </c>
      <c r="DH79" s="43">
        <f t="shared" si="111"/>
        <v>0.62255163732763719</v>
      </c>
      <c r="DI79" s="54">
        <f>'Table 1'!G85</f>
        <v>208439</v>
      </c>
      <c r="DJ79" s="41">
        <f t="shared" si="112"/>
        <v>209732</v>
      </c>
      <c r="DK79" s="55">
        <f t="shared" si="113"/>
        <v>6.2032537097184304E-3</v>
      </c>
      <c r="DL79" s="49">
        <f>'Table 1'!M85</f>
        <v>0.62639429281468439</v>
      </c>
      <c r="DM79" s="49">
        <f t="shared" si="114"/>
        <v>0.62255163732763719</v>
      </c>
      <c r="DN79" s="43">
        <f t="shared" si="115"/>
        <v>-3.8426554870472085E-3</v>
      </c>
    </row>
    <row r="80" spans="1:118" x14ac:dyDescent="0.2">
      <c r="A80" s="38">
        <v>2020</v>
      </c>
      <c r="B80" s="125">
        <v>4704</v>
      </c>
      <c r="C80" s="126">
        <v>12789</v>
      </c>
      <c r="D80" s="126">
        <v>10077</v>
      </c>
      <c r="E80" s="126">
        <f t="shared" si="82"/>
        <v>17493</v>
      </c>
      <c r="F80" s="126">
        <f t="shared" si="83"/>
        <v>14781</v>
      </c>
      <c r="G80" s="49">
        <f t="shared" si="84"/>
        <v>0.26890756302521007</v>
      </c>
      <c r="H80" s="43">
        <f t="shared" si="85"/>
        <v>0.31824639740207022</v>
      </c>
      <c r="I80" s="125">
        <v>679</v>
      </c>
      <c r="J80" s="126">
        <v>2080</v>
      </c>
      <c r="K80" s="126">
        <v>603</v>
      </c>
      <c r="L80" s="126">
        <f t="shared" si="86"/>
        <v>2759</v>
      </c>
      <c r="M80" s="126">
        <f t="shared" si="87"/>
        <v>1282</v>
      </c>
      <c r="N80" s="49">
        <f t="shared" si="88"/>
        <v>0.24610366074664733</v>
      </c>
      <c r="O80" s="43">
        <f t="shared" si="89"/>
        <v>0.52964118564742591</v>
      </c>
      <c r="P80" s="247">
        <v>16250</v>
      </c>
      <c r="Q80" s="126">
        <v>12199</v>
      </c>
      <c r="R80" s="126">
        <v>7783</v>
      </c>
      <c r="S80" s="126">
        <f t="shared" si="90"/>
        <v>28449</v>
      </c>
      <c r="T80" s="126">
        <f t="shared" si="91"/>
        <v>24033</v>
      </c>
      <c r="U80" s="49">
        <f t="shared" si="92"/>
        <v>0.57119758163731593</v>
      </c>
      <c r="V80" s="43">
        <f t="shared" si="93"/>
        <v>0.67615362210294183</v>
      </c>
      <c r="W80" s="38">
        <v>2020</v>
      </c>
      <c r="X80" s="125">
        <v>12219</v>
      </c>
      <c r="Y80" s="126">
        <v>10448</v>
      </c>
      <c r="Z80" s="126">
        <v>8814</v>
      </c>
      <c r="AA80" s="126">
        <f t="shared" si="94"/>
        <v>22667</v>
      </c>
      <c r="AB80" s="126">
        <f t="shared" si="95"/>
        <v>21033</v>
      </c>
      <c r="AC80" s="49">
        <f t="shared" si="96"/>
        <v>0.53906560197644149</v>
      </c>
      <c r="AD80" s="43">
        <f t="shared" si="97"/>
        <v>0.58094423049493649</v>
      </c>
      <c r="AE80" s="125">
        <v>2024</v>
      </c>
      <c r="AF80" s="126">
        <v>6763</v>
      </c>
      <c r="AG80" s="126">
        <v>4416</v>
      </c>
      <c r="AH80" s="126">
        <f t="shared" si="98"/>
        <v>8787</v>
      </c>
      <c r="AI80" s="126">
        <f t="shared" si="99"/>
        <v>6440</v>
      </c>
      <c r="AJ80" s="49">
        <f t="shared" si="100"/>
        <v>0.23034027540685104</v>
      </c>
      <c r="AK80" s="43">
        <f t="shared" si="101"/>
        <v>0.31428571428571428</v>
      </c>
      <c r="AL80" s="125">
        <v>10005</v>
      </c>
      <c r="AM80" s="126">
        <v>10467</v>
      </c>
      <c r="AN80" s="126">
        <v>4214</v>
      </c>
      <c r="AO80" s="126">
        <f t="shared" si="102"/>
        <v>20472</v>
      </c>
      <c r="AP80" s="126">
        <f t="shared" si="103"/>
        <v>14219</v>
      </c>
      <c r="AQ80" s="49">
        <f t="shared" si="104"/>
        <v>0.48871629542790151</v>
      </c>
      <c r="AR80" s="43">
        <f t="shared" si="105"/>
        <v>0.70363598002672478</v>
      </c>
      <c r="AS80" s="62">
        <v>2020</v>
      </c>
      <c r="AT80" s="146">
        <v>16922</v>
      </c>
      <c r="AU80" s="147">
        <v>11583</v>
      </c>
      <c r="AV80" s="147">
        <v>9298</v>
      </c>
      <c r="AW80" s="147">
        <f>AT80+AU80</f>
        <v>28505</v>
      </c>
      <c r="AX80" s="147">
        <f>AT80+AV80</f>
        <v>26220</v>
      </c>
      <c r="AY80" s="49">
        <f>AT80/AW80</f>
        <v>0.59365023680056128</v>
      </c>
      <c r="AZ80" s="43">
        <f>AT80/AX80</f>
        <v>0.64538520213577422</v>
      </c>
      <c r="BA80" s="62">
        <v>2020</v>
      </c>
      <c r="BB80" s="146">
        <v>21550</v>
      </c>
      <c r="BC80" s="147">
        <v>14384</v>
      </c>
      <c r="BD80" s="147">
        <v>12940</v>
      </c>
      <c r="BE80" s="41">
        <f t="shared" si="54"/>
        <v>35934</v>
      </c>
      <c r="BF80" s="41">
        <f t="shared" si="61"/>
        <v>34490</v>
      </c>
      <c r="BG80" s="49">
        <f t="shared" si="55"/>
        <v>0.5997105805087104</v>
      </c>
      <c r="BH80" s="43">
        <f t="shared" si="60"/>
        <v>0.62481878805450852</v>
      </c>
      <c r="BI80" s="62">
        <v>2020</v>
      </c>
      <c r="BJ80" s="54">
        <v>6833</v>
      </c>
      <c r="BK80" s="41">
        <v>9708</v>
      </c>
      <c r="BL80" s="41">
        <v>7895</v>
      </c>
      <c r="BM80" s="41">
        <f t="shared" si="106"/>
        <v>14728</v>
      </c>
      <c r="BN80" s="41">
        <f t="shared" si="107"/>
        <v>14728</v>
      </c>
      <c r="BO80" s="49">
        <f t="shared" si="108"/>
        <v>0.46394622487778381</v>
      </c>
      <c r="BP80" s="43">
        <f t="shared" si="109"/>
        <v>0.46394622487778381</v>
      </c>
      <c r="BQ80" s="125">
        <v>9386</v>
      </c>
      <c r="BR80" s="126">
        <v>29136</v>
      </c>
      <c r="BS80" s="126">
        <v>21504</v>
      </c>
      <c r="BT80" s="126">
        <f t="shared" si="62"/>
        <v>38522</v>
      </c>
      <c r="BU80" s="126">
        <f t="shared" si="63"/>
        <v>30890</v>
      </c>
      <c r="BV80" s="49">
        <f t="shared" si="64"/>
        <v>0.24365297751933959</v>
      </c>
      <c r="BW80" s="43">
        <f t="shared" si="65"/>
        <v>0.30385237941081256</v>
      </c>
      <c r="BX80" s="125">
        <v>27861</v>
      </c>
      <c r="BY80" s="126">
        <v>44371</v>
      </c>
      <c r="BZ80" s="126">
        <v>33567</v>
      </c>
      <c r="CA80" s="126">
        <f t="shared" si="66"/>
        <v>72232</v>
      </c>
      <c r="CB80" s="126">
        <f t="shared" si="67"/>
        <v>61428</v>
      </c>
      <c r="CC80" s="49">
        <f t="shared" si="68"/>
        <v>0.38571547236681802</v>
      </c>
      <c r="CD80" s="43">
        <f t="shared" si="69"/>
        <v>0.45355538191052941</v>
      </c>
      <c r="CE80" s="62">
        <v>2020</v>
      </c>
      <c r="CF80" s="234">
        <v>69680</v>
      </c>
      <c r="CG80" s="235">
        <v>49831</v>
      </c>
      <c r="CH80" s="235">
        <v>34261</v>
      </c>
      <c r="CI80" s="235">
        <f t="shared" si="70"/>
        <v>119511</v>
      </c>
      <c r="CJ80" s="235">
        <f t="shared" si="71"/>
        <v>103941</v>
      </c>
      <c r="CK80" s="190">
        <f t="shared" si="72"/>
        <v>0.58304256511952879</v>
      </c>
      <c r="CL80" s="194">
        <f t="shared" si="73"/>
        <v>0.67038031190771685</v>
      </c>
      <c r="CM80" s="202">
        <v>44024</v>
      </c>
      <c r="CN80" s="203">
        <v>12367</v>
      </c>
      <c r="CO80" s="203">
        <v>6176</v>
      </c>
      <c r="CP80" s="203">
        <f t="shared" si="74"/>
        <v>56391</v>
      </c>
      <c r="CQ80" s="203">
        <f t="shared" si="75"/>
        <v>50200</v>
      </c>
      <c r="CR80" s="190">
        <f t="shared" si="59"/>
        <v>0.78069195438988492</v>
      </c>
      <c r="CS80" s="194">
        <f t="shared" si="76"/>
        <v>0.87697211155378485</v>
      </c>
      <c r="CT80" s="202">
        <v>11266</v>
      </c>
      <c r="CU80" s="203">
        <v>2257</v>
      </c>
      <c r="CV80" s="203">
        <v>443</v>
      </c>
      <c r="CW80" s="203">
        <f t="shared" si="77"/>
        <v>13523</v>
      </c>
      <c r="CX80" s="203">
        <f t="shared" si="78"/>
        <v>11709</v>
      </c>
      <c r="CY80" s="190">
        <f t="shared" si="79"/>
        <v>0.83309916438660059</v>
      </c>
      <c r="CZ80" s="194">
        <f t="shared" si="80"/>
        <v>0.96216585532496368</v>
      </c>
      <c r="DA80" s="62">
        <v>2020</v>
      </c>
      <c r="DB80" s="54">
        <f t="shared" si="81"/>
        <v>139316</v>
      </c>
      <c r="DC80" s="41">
        <f t="shared" si="81"/>
        <v>125868</v>
      </c>
      <c r="DD80" s="41">
        <f t="shared" si="81"/>
        <v>88590</v>
      </c>
      <c r="DE80" s="41">
        <f t="shared" si="116"/>
        <v>265184</v>
      </c>
      <c r="DF80" s="41">
        <f t="shared" si="117"/>
        <v>227906</v>
      </c>
      <c r="DG80" s="49">
        <f t="shared" si="110"/>
        <v>0.52535597924459998</v>
      </c>
      <c r="DH80" s="43">
        <f t="shared" si="111"/>
        <v>0.61128710959781662</v>
      </c>
      <c r="DI80" s="54">
        <f>'Table 1'!G86</f>
        <v>226672</v>
      </c>
      <c r="DJ80" s="41">
        <f t="shared" si="112"/>
        <v>227906</v>
      </c>
      <c r="DK80" s="55">
        <f t="shared" si="113"/>
        <v>5.4439895531869838E-3</v>
      </c>
      <c r="DL80" s="49">
        <f>'Table 1'!M86</f>
        <v>0.61460171525375873</v>
      </c>
      <c r="DM80" s="49">
        <f t="shared" si="114"/>
        <v>0.61128710959781662</v>
      </c>
      <c r="DN80" s="43">
        <f t="shared" si="115"/>
        <v>-3.3146056559421044E-3</v>
      </c>
    </row>
    <row r="81" spans="1:118" ht="13.5" thickBot="1" x14ac:dyDescent="0.25">
      <c r="A81" s="38">
        <v>2021</v>
      </c>
      <c r="B81" s="127">
        <v>4928</v>
      </c>
      <c r="C81" s="128">
        <v>12863</v>
      </c>
      <c r="D81" s="128">
        <v>10064</v>
      </c>
      <c r="E81" s="128">
        <f t="shared" si="82"/>
        <v>17791</v>
      </c>
      <c r="F81" s="128">
        <f t="shared" si="83"/>
        <v>14992</v>
      </c>
      <c r="G81" s="104">
        <f t="shared" si="84"/>
        <v>0.27699398572311845</v>
      </c>
      <c r="H81" s="105">
        <f t="shared" si="85"/>
        <v>0.3287086446104589</v>
      </c>
      <c r="I81" s="127">
        <v>635</v>
      </c>
      <c r="J81" s="128">
        <v>1116</v>
      </c>
      <c r="K81" s="128">
        <v>-372</v>
      </c>
      <c r="L81" s="128">
        <f t="shared" si="86"/>
        <v>1751</v>
      </c>
      <c r="M81" s="128">
        <f t="shared" si="87"/>
        <v>263</v>
      </c>
      <c r="N81" s="104">
        <f t="shared" si="88"/>
        <v>0.36264991433466592</v>
      </c>
      <c r="O81" s="105">
        <f t="shared" si="89"/>
        <v>2.414448669201521</v>
      </c>
      <c r="P81" s="248">
        <v>16410</v>
      </c>
      <c r="Q81" s="128">
        <v>12660</v>
      </c>
      <c r="R81" s="128">
        <v>8085</v>
      </c>
      <c r="S81" s="128">
        <f t="shared" si="90"/>
        <v>29070</v>
      </c>
      <c r="T81" s="128">
        <f t="shared" si="91"/>
        <v>24495</v>
      </c>
      <c r="U81" s="104">
        <f t="shared" si="92"/>
        <v>0.56449948400412797</v>
      </c>
      <c r="V81" s="105">
        <f t="shared" si="93"/>
        <v>0.66993263931414571</v>
      </c>
      <c r="W81" s="46">
        <v>2021</v>
      </c>
      <c r="X81" s="127">
        <v>12723</v>
      </c>
      <c r="Y81" s="128">
        <v>11343</v>
      </c>
      <c r="Z81" s="128">
        <v>9563</v>
      </c>
      <c r="AA81" s="128">
        <f t="shared" si="94"/>
        <v>24066</v>
      </c>
      <c r="AB81" s="128">
        <f t="shared" si="95"/>
        <v>22286</v>
      </c>
      <c r="AC81" s="104">
        <f t="shared" si="96"/>
        <v>0.52867115432560463</v>
      </c>
      <c r="AD81" s="105">
        <f t="shared" si="97"/>
        <v>0.57089652696760296</v>
      </c>
      <c r="AE81" s="127">
        <v>2144</v>
      </c>
      <c r="AF81" s="128">
        <v>6231</v>
      </c>
      <c r="AG81" s="128">
        <v>3819</v>
      </c>
      <c r="AH81" s="128">
        <f t="shared" si="98"/>
        <v>8375</v>
      </c>
      <c r="AI81" s="128">
        <f t="shared" si="99"/>
        <v>5963</v>
      </c>
      <c r="AJ81" s="104">
        <f t="shared" si="100"/>
        <v>0.25600000000000001</v>
      </c>
      <c r="AK81" s="105">
        <f t="shared" si="101"/>
        <v>0.3595505617977528</v>
      </c>
      <c r="AL81" s="127">
        <v>9491</v>
      </c>
      <c r="AM81" s="128">
        <v>10468</v>
      </c>
      <c r="AN81" s="128">
        <v>4066</v>
      </c>
      <c r="AO81" s="128">
        <f t="shared" si="102"/>
        <v>19959</v>
      </c>
      <c r="AP81" s="128">
        <f t="shared" si="103"/>
        <v>13557</v>
      </c>
      <c r="AQ81" s="104">
        <f t="shared" si="104"/>
        <v>0.47552482589308082</v>
      </c>
      <c r="AR81" s="105">
        <f t="shared" si="105"/>
        <v>0.70008113889503576</v>
      </c>
      <c r="AS81" s="46">
        <v>2021</v>
      </c>
      <c r="AT81" s="148">
        <v>17215</v>
      </c>
      <c r="AU81" s="149">
        <v>15203</v>
      </c>
      <c r="AV81" s="149">
        <v>12772</v>
      </c>
      <c r="AW81" s="149">
        <f>AT81+AU81</f>
        <v>32418</v>
      </c>
      <c r="AX81" s="149">
        <f>AT81+AV81</f>
        <v>29987</v>
      </c>
      <c r="AY81" s="104">
        <f>AT81/AW81</f>
        <v>0.53103214263680676</v>
      </c>
      <c r="AZ81" s="105">
        <f>AT81/AX81</f>
        <v>0.57408210224430589</v>
      </c>
      <c r="BA81" s="241">
        <v>2021</v>
      </c>
      <c r="BB81" s="148">
        <v>21693</v>
      </c>
      <c r="BC81" s="149">
        <v>17488</v>
      </c>
      <c r="BD81" s="149">
        <v>16027</v>
      </c>
      <c r="BE81" s="103">
        <f t="shared" si="54"/>
        <v>39181</v>
      </c>
      <c r="BF81" s="103">
        <f t="shared" si="61"/>
        <v>37720</v>
      </c>
      <c r="BG81" s="104">
        <f t="shared" si="55"/>
        <v>0.55366121334320206</v>
      </c>
      <c r="BH81" s="105">
        <f t="shared" si="60"/>
        <v>0.57510604453870628</v>
      </c>
      <c r="BI81" s="46">
        <v>2021</v>
      </c>
      <c r="BJ81" s="102">
        <v>7409</v>
      </c>
      <c r="BK81" s="103">
        <v>9559</v>
      </c>
      <c r="BL81" s="103">
        <v>7657</v>
      </c>
      <c r="BM81" s="103">
        <f t="shared" si="106"/>
        <v>15066</v>
      </c>
      <c r="BN81" s="103">
        <f t="shared" si="107"/>
        <v>15066</v>
      </c>
      <c r="BO81" s="104">
        <f t="shared" si="108"/>
        <v>0.49176954732510286</v>
      </c>
      <c r="BP81" s="105">
        <f t="shared" si="109"/>
        <v>0.49176954732510286</v>
      </c>
      <c r="BQ81" s="127">
        <v>10002</v>
      </c>
      <c r="BR81" s="128">
        <v>30213</v>
      </c>
      <c r="BS81" s="128">
        <v>22163</v>
      </c>
      <c r="BT81" s="128">
        <f t="shared" si="62"/>
        <v>40215</v>
      </c>
      <c r="BU81" s="128">
        <f t="shared" si="63"/>
        <v>32165</v>
      </c>
      <c r="BV81" s="104">
        <f t="shared" si="64"/>
        <v>0.24871316672883254</v>
      </c>
      <c r="BW81" s="105">
        <f t="shared" si="65"/>
        <v>0.31095911705269702</v>
      </c>
      <c r="BX81" s="127">
        <v>29092</v>
      </c>
      <c r="BY81" s="128">
        <v>46533</v>
      </c>
      <c r="BZ81" s="128">
        <v>35189</v>
      </c>
      <c r="CA81" s="128">
        <f t="shared" si="66"/>
        <v>75625</v>
      </c>
      <c r="CB81" s="128">
        <f t="shared" si="67"/>
        <v>64281</v>
      </c>
      <c r="CC81" s="104">
        <f t="shared" si="68"/>
        <v>0.38468760330578511</v>
      </c>
      <c r="CD81" s="105">
        <f t="shared" si="69"/>
        <v>0.45257541108570182</v>
      </c>
      <c r="CE81" s="46">
        <v>2021</v>
      </c>
      <c r="CF81" s="236">
        <v>73078</v>
      </c>
      <c r="CG81" s="237">
        <v>52594</v>
      </c>
      <c r="CH81" s="237">
        <v>36137</v>
      </c>
      <c r="CI81" s="237">
        <f t="shared" si="70"/>
        <v>125672</v>
      </c>
      <c r="CJ81" s="237">
        <f t="shared" si="71"/>
        <v>109215</v>
      </c>
      <c r="CK81" s="206">
        <f t="shared" si="72"/>
        <v>0.58149786746451082</v>
      </c>
      <c r="CL81" s="207">
        <f t="shared" si="73"/>
        <v>0.66912054205008464</v>
      </c>
      <c r="CM81" s="204">
        <v>46917</v>
      </c>
      <c r="CN81" s="205">
        <v>13335</v>
      </c>
      <c r="CO81" s="205">
        <v>6860</v>
      </c>
      <c r="CP81" s="205">
        <f t="shared" si="74"/>
        <v>60252</v>
      </c>
      <c r="CQ81" s="205">
        <f t="shared" si="75"/>
        <v>53777</v>
      </c>
      <c r="CR81" s="206">
        <f t="shared" si="59"/>
        <v>0.7786795459071898</v>
      </c>
      <c r="CS81" s="207">
        <f t="shared" si="76"/>
        <v>0.87243617159752307</v>
      </c>
      <c r="CT81" s="204">
        <v>11945</v>
      </c>
      <c r="CU81" s="205">
        <v>2480</v>
      </c>
      <c r="CV81" s="205">
        <v>556</v>
      </c>
      <c r="CW81" s="205">
        <f t="shared" si="77"/>
        <v>14425</v>
      </c>
      <c r="CX81" s="205">
        <f t="shared" si="78"/>
        <v>12501</v>
      </c>
      <c r="CY81" s="206">
        <f t="shared" si="79"/>
        <v>0.82807625649913341</v>
      </c>
      <c r="CZ81" s="207">
        <f t="shared" si="80"/>
        <v>0.95552355811535072</v>
      </c>
      <c r="DA81" s="46">
        <v>2021</v>
      </c>
      <c r="DB81" s="102">
        <f>B81+I81+P81+X81+AE81+AL81+BB81+BX81+CM81</f>
        <v>144033</v>
      </c>
      <c r="DC81" s="103">
        <f>C81+J81+Q81+Y81+AF81+AM81+BC81+BY81+CN81</f>
        <v>132037</v>
      </c>
      <c r="DD81" s="103">
        <f>D81+K81+R81+Z81+AG81+AN81+BD81+BZ81+CO81</f>
        <v>93301</v>
      </c>
      <c r="DE81" s="103">
        <f t="shared" si="116"/>
        <v>276070</v>
      </c>
      <c r="DF81" s="103">
        <f t="shared" si="117"/>
        <v>237334</v>
      </c>
      <c r="DG81" s="104">
        <f t="shared" si="110"/>
        <v>0.52172637374578912</v>
      </c>
      <c r="DH81" s="105">
        <f t="shared" si="111"/>
        <v>0.60687891326147958</v>
      </c>
      <c r="DI81" s="102">
        <f>'Table 1'!G87</f>
        <v>235825</v>
      </c>
      <c r="DJ81" s="103">
        <f t="shared" si="112"/>
        <v>237334</v>
      </c>
      <c r="DK81" s="185">
        <f t="shared" si="113"/>
        <v>6.3988126788932474E-3</v>
      </c>
      <c r="DL81" s="104">
        <f>'Table 1'!M87</f>
        <v>0.61077069861125832</v>
      </c>
      <c r="DM81" s="104">
        <f t="shared" si="114"/>
        <v>0.60687891326147958</v>
      </c>
      <c r="DN81" s="105">
        <f t="shared" si="115"/>
        <v>-3.8917853497787425E-3</v>
      </c>
    </row>
    <row r="117" spans="37:37" x14ac:dyDescent="0.2">
      <c r="AK117" s="31"/>
    </row>
  </sheetData>
  <mergeCells count="21">
    <mergeCell ref="DI4:DN4"/>
    <mergeCell ref="BB4:BH4"/>
    <mergeCell ref="BJ4:BP4"/>
    <mergeCell ref="BQ4:BW4"/>
    <mergeCell ref="BX4:CD4"/>
    <mergeCell ref="CF4:CL4"/>
    <mergeCell ref="CM4:CS4"/>
    <mergeCell ref="A1:U1"/>
    <mergeCell ref="AT3:BH3"/>
    <mergeCell ref="BJ3:CD3"/>
    <mergeCell ref="DB3:DH3"/>
    <mergeCell ref="B4:H4"/>
    <mergeCell ref="I4:O4"/>
    <mergeCell ref="P4:V4"/>
    <mergeCell ref="X4:AD4"/>
    <mergeCell ref="AE4:AK4"/>
    <mergeCell ref="AL4:AR4"/>
    <mergeCell ref="AT4:AZ4"/>
    <mergeCell ref="CF3:CZ3"/>
    <mergeCell ref="CT4:CZ4"/>
    <mergeCell ref="DB4:DH4"/>
  </mergeCells>
  <phoneticPr fontId="21" type="noConversion"/>
  <hyperlinks>
    <hyperlink ref="A2" location="SourcesTable9" display="Click for table sources" xr:uid="{2897E662-BED1-4D8F-9265-F2F12FC63A6D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3313" r:id="rId4">
          <objectPr defaultSize="0" autoPict="0" r:id="rId5">
            <anchor moveWithCells="1">
              <from>
                <xdr:col>1</xdr:col>
                <xdr:colOff>0</xdr:colOff>
                <xdr:row>82</xdr:row>
                <xdr:rowOff>152400</xdr:rowOff>
              </from>
              <to>
                <xdr:col>11</xdr:col>
                <xdr:colOff>533400</xdr:colOff>
                <xdr:row>141</xdr:row>
                <xdr:rowOff>76200</xdr:rowOff>
              </to>
            </anchor>
          </objectPr>
        </oleObject>
      </mc:Choice>
      <mc:Fallback>
        <oleObject progId="Word.Document.12" shapeId="1331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15</vt:i4>
      </vt:variant>
    </vt:vector>
  </HeadingPairs>
  <TitlesOfParts>
    <vt:vector size="25" baseType="lpstr">
      <vt:lpstr>Contents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'Table 1'!_Hlk111537703</vt:lpstr>
      <vt:lpstr>'Table 2'!_Hlk111537721</vt:lpstr>
      <vt:lpstr>'Table 3'!_Hlk111537733</vt:lpstr>
      <vt:lpstr>'Table 6'!_Hlk111537756</vt:lpstr>
      <vt:lpstr>'Table 7'!_Hlk111537767</vt:lpstr>
      <vt:lpstr>'Table 7'!_Hlk99103046</vt:lpstr>
      <vt:lpstr>SourcesTable1</vt:lpstr>
      <vt:lpstr>SourcesTable2</vt:lpstr>
      <vt:lpstr>SourcesTable3</vt:lpstr>
      <vt:lpstr>SourcesTable4</vt:lpstr>
      <vt:lpstr>SourcesTable5</vt:lpstr>
      <vt:lpstr>SourcesTable6</vt:lpstr>
      <vt:lpstr>SourcesTable7</vt:lpstr>
      <vt:lpstr>SourcesTable8</vt:lpstr>
      <vt:lpstr>SourcesTable9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Rosenberg</dc:creator>
  <cp:lastModifiedBy>Geoff Bertram</cp:lastModifiedBy>
  <cp:lastPrinted>2023-11-24T21:41:24Z</cp:lastPrinted>
  <dcterms:created xsi:type="dcterms:W3CDTF">2023-09-16T02:37:58Z</dcterms:created>
  <dcterms:modified xsi:type="dcterms:W3CDTF">2025-03-05T00:06:37Z</dcterms:modified>
</cp:coreProperties>
</file>